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ia_m\Skole\Moen\UiS\Master - Industriell Økonomi\10. semester - Masteroppgave\Vedlegg\"/>
    </mc:Choice>
  </mc:AlternateContent>
  <bookViews>
    <workbookView xWindow="-72" yWindow="3840" windowWidth="18348" windowHeight="5376" tabRatio="601"/>
  </bookViews>
  <sheets>
    <sheet name="MV Amalie Nov14" sheetId="11" r:id="rId1"/>
    <sheet name="MV Susanne Theresa Nov14" sheetId="10" r:id="rId2"/>
    <sheet name="MV Lelie Feb-Mar16" sheetId="6" r:id="rId3"/>
    <sheet name="MV Hannah Kristina (modellert)" sheetId="7" r:id="rId4"/>
  </sheets>
  <calcPr calcId="152511"/>
</workbook>
</file>

<file path=xl/calcChain.xml><?xml version="1.0" encoding="utf-8"?>
<calcChain xmlns="http://schemas.openxmlformats.org/spreadsheetml/2006/main">
  <c r="E164" i="7" l="1"/>
  <c r="B163" i="7"/>
  <c r="K37" i="6"/>
  <c r="K29" i="6"/>
  <c r="K47" i="6"/>
  <c r="K31" i="6"/>
  <c r="F159" i="7"/>
  <c r="F157" i="7"/>
  <c r="F155" i="7"/>
  <c r="F153" i="7"/>
  <c r="F151" i="7"/>
  <c r="F149" i="7"/>
  <c r="F147" i="7"/>
  <c r="F145" i="7"/>
  <c r="F143" i="7"/>
  <c r="F141" i="7"/>
  <c r="F139" i="7"/>
  <c r="F137" i="7"/>
  <c r="F135" i="7"/>
  <c r="F133" i="7"/>
  <c r="F131" i="7"/>
  <c r="F129" i="7"/>
  <c r="F127" i="7"/>
  <c r="F125" i="7"/>
  <c r="F123" i="7"/>
  <c r="F121" i="7"/>
  <c r="F119" i="7"/>
  <c r="F117" i="7"/>
  <c r="F115" i="7"/>
  <c r="F113" i="7"/>
  <c r="F111" i="7"/>
  <c r="F109" i="7"/>
  <c r="F107" i="7"/>
  <c r="F105" i="7"/>
  <c r="F103" i="7"/>
  <c r="F101" i="7"/>
  <c r="F99" i="7"/>
  <c r="F97" i="7"/>
  <c r="F95" i="7"/>
  <c r="F93" i="7"/>
  <c r="F91" i="7"/>
  <c r="F89" i="7"/>
  <c r="F87" i="7"/>
  <c r="F85" i="7"/>
  <c r="F83" i="7"/>
  <c r="F81" i="7"/>
  <c r="F79" i="7"/>
  <c r="F77" i="7"/>
  <c r="F75" i="7"/>
  <c r="F73" i="7"/>
  <c r="F71" i="7"/>
  <c r="F69" i="7"/>
  <c r="F67" i="7"/>
  <c r="F65" i="7"/>
  <c r="F63" i="7"/>
  <c r="F61" i="7"/>
  <c r="F59" i="7"/>
  <c r="F57" i="7"/>
  <c r="F55" i="7"/>
  <c r="F53" i="7"/>
  <c r="F51" i="7"/>
  <c r="F49" i="7"/>
  <c r="F47" i="7"/>
  <c r="F45" i="7"/>
  <c r="F43" i="7"/>
  <c r="F41" i="7"/>
  <c r="F39" i="7"/>
  <c r="F7" i="7"/>
  <c r="F9" i="7"/>
  <c r="F11" i="7"/>
  <c r="F13" i="7"/>
  <c r="F15" i="7"/>
  <c r="F17" i="7"/>
  <c r="F19" i="7"/>
  <c r="F21" i="7"/>
  <c r="F23" i="7"/>
  <c r="F25" i="7"/>
  <c r="F27" i="7"/>
  <c r="F29" i="7"/>
  <c r="F31" i="7"/>
  <c r="F33" i="7"/>
  <c r="F35" i="7"/>
  <c r="F37" i="7"/>
  <c r="F5" i="7"/>
  <c r="F3" i="7"/>
  <c r="E160" i="7"/>
  <c r="E158" i="7"/>
  <c r="E156" i="7"/>
  <c r="E154" i="7"/>
  <c r="E152" i="7"/>
  <c r="E150" i="7"/>
  <c r="E148" i="7"/>
  <c r="E146" i="7"/>
  <c r="E144" i="7"/>
  <c r="E142" i="7"/>
  <c r="E140" i="7"/>
  <c r="E138" i="7"/>
  <c r="E136" i="7"/>
  <c r="E134" i="7"/>
  <c r="E132" i="7"/>
  <c r="E130" i="7"/>
  <c r="E128" i="7"/>
  <c r="E126" i="7"/>
  <c r="E124" i="7"/>
  <c r="E122" i="7"/>
  <c r="E120" i="7"/>
  <c r="E118" i="7"/>
  <c r="E116" i="7"/>
  <c r="E114" i="7"/>
  <c r="E112" i="7"/>
  <c r="E110" i="7"/>
  <c r="E108" i="7"/>
  <c r="E106" i="7"/>
  <c r="E104" i="7"/>
  <c r="E102" i="7"/>
  <c r="E100" i="7"/>
  <c r="E98" i="7"/>
  <c r="E96" i="7"/>
  <c r="E94" i="7"/>
  <c r="E92" i="7"/>
  <c r="E90" i="7"/>
  <c r="E88" i="7"/>
  <c r="E86" i="7"/>
  <c r="E84" i="7"/>
  <c r="E82" i="7"/>
  <c r="E80" i="7"/>
  <c r="E78" i="7"/>
  <c r="E76" i="7"/>
  <c r="E74" i="7"/>
  <c r="E72" i="7"/>
  <c r="E70" i="7"/>
  <c r="E68" i="7"/>
  <c r="E66" i="7"/>
  <c r="E64" i="7"/>
  <c r="E62" i="7"/>
  <c r="E60" i="7"/>
  <c r="E58" i="7"/>
  <c r="E56" i="7"/>
  <c r="E54" i="7"/>
  <c r="E52" i="7"/>
  <c r="E50" i="7"/>
  <c r="E48" i="7"/>
  <c r="E46" i="7"/>
  <c r="E44" i="7"/>
  <c r="E42" i="7"/>
  <c r="E40" i="7"/>
  <c r="E38" i="7"/>
  <c r="E26" i="7"/>
  <c r="E6" i="7"/>
  <c r="L328" i="11"/>
  <c r="K328" i="11"/>
  <c r="M328" i="11"/>
  <c r="J328" i="11"/>
  <c r="J325" i="11"/>
  <c r="L313" i="11"/>
  <c r="N313" i="11"/>
  <c r="K313" i="11"/>
  <c r="J313" i="11"/>
  <c r="M313" i="11"/>
  <c r="K306" i="11"/>
  <c r="M306" i="11" s="1"/>
  <c r="J306" i="11"/>
  <c r="L300" i="11"/>
  <c r="J300" i="11"/>
  <c r="N300" i="11" s="1"/>
  <c r="K292" i="11"/>
  <c r="J292" i="11"/>
  <c r="M292" i="11" s="1"/>
  <c r="N284" i="11"/>
  <c r="L284" i="11"/>
  <c r="K284" i="11"/>
  <c r="M284" i="11" s="1"/>
  <c r="J284" i="11"/>
  <c r="L273" i="11"/>
  <c r="N273" i="11"/>
  <c r="K273" i="11"/>
  <c r="M273" i="11" s="1"/>
  <c r="J273" i="11"/>
  <c r="K261" i="11"/>
  <c r="J261" i="11"/>
  <c r="M261" i="11" s="1"/>
  <c r="L241" i="11"/>
  <c r="N241" i="11"/>
  <c r="K241" i="11"/>
  <c r="M241" i="11" s="1"/>
  <c r="J241" i="11"/>
  <c r="L235" i="11"/>
  <c r="J235" i="11"/>
  <c r="N235" i="11" s="1"/>
  <c r="L231" i="11"/>
  <c r="J231" i="11"/>
  <c r="N231" i="11" s="1"/>
  <c r="K225" i="11"/>
  <c r="J225" i="11"/>
  <c r="M225" i="11" s="1"/>
  <c r="K219" i="11"/>
  <c r="M219" i="11"/>
  <c r="J219" i="11"/>
  <c r="L211" i="11"/>
  <c r="N211" i="11"/>
  <c r="J211" i="11"/>
  <c r="L203" i="11"/>
  <c r="N203" i="11" s="1"/>
  <c r="J203" i="11"/>
  <c r="K197" i="11"/>
  <c r="J197" i="11"/>
  <c r="M197" i="11"/>
  <c r="L191" i="11"/>
  <c r="K191" i="11"/>
  <c r="M191" i="11" s="1"/>
  <c r="J191" i="11"/>
  <c r="K185" i="11"/>
  <c r="M185" i="11"/>
  <c r="J185" i="11"/>
  <c r="K179" i="11"/>
  <c r="M179" i="11"/>
  <c r="J179" i="11"/>
  <c r="L175" i="11"/>
  <c r="K175" i="11"/>
  <c r="M175" i="11" s="1"/>
  <c r="J175" i="11"/>
  <c r="L172" i="11"/>
  <c r="J172" i="11"/>
  <c r="N172" i="11" s="1"/>
  <c r="L167" i="11"/>
  <c r="K167" i="11"/>
  <c r="M167" i="11" s="1"/>
  <c r="J167" i="11"/>
  <c r="N167" i="11" s="1"/>
  <c r="L156" i="11"/>
  <c r="N156" i="11"/>
  <c r="K156" i="11"/>
  <c r="M156" i="11" s="1"/>
  <c r="J156" i="11"/>
  <c r="K150" i="11"/>
  <c r="J150" i="11"/>
  <c r="M150" i="11" s="1"/>
  <c r="L138" i="11"/>
  <c r="N138" i="11"/>
  <c r="K138" i="11"/>
  <c r="M138" i="11" s="1"/>
  <c r="J138" i="11"/>
  <c r="K127" i="11"/>
  <c r="M127" i="11" s="1"/>
  <c r="J127" i="11"/>
  <c r="N127" i="11"/>
  <c r="M111" i="11"/>
  <c r="L111" i="11"/>
  <c r="N111" i="11" s="1"/>
  <c r="K111" i="11"/>
  <c r="J111" i="11"/>
  <c r="L87" i="11"/>
  <c r="N87" i="11" s="1"/>
  <c r="K87" i="11"/>
  <c r="J87" i="11"/>
  <c r="M87" i="11" s="1"/>
  <c r="K83" i="11"/>
  <c r="M83" i="11" s="1"/>
  <c r="J83" i="11"/>
  <c r="K77" i="11"/>
  <c r="J77" i="11"/>
  <c r="N77" i="11"/>
  <c r="N67" i="11"/>
  <c r="L67" i="11"/>
  <c r="K67" i="11"/>
  <c r="M67" i="11" s="1"/>
  <c r="J67" i="11"/>
  <c r="K58" i="11"/>
  <c r="M58" i="11" s="1"/>
  <c r="J58" i="11"/>
  <c r="N58" i="11"/>
  <c r="K44" i="11"/>
  <c r="M44" i="11" s="1"/>
  <c r="J44" i="11"/>
  <c r="N44" i="11" s="1"/>
  <c r="K37" i="11"/>
  <c r="M37" i="11" s="1"/>
  <c r="J37" i="11"/>
  <c r="N37" i="11"/>
  <c r="K28" i="11"/>
  <c r="M28" i="11" s="1"/>
  <c r="J28" i="11"/>
  <c r="N28" i="11" s="1"/>
  <c r="L21" i="11"/>
  <c r="N21" i="11" s="1"/>
  <c r="K21" i="11"/>
  <c r="M21" i="11"/>
  <c r="J21" i="11"/>
  <c r="L8" i="11"/>
  <c r="N8" i="11" s="1"/>
  <c r="K8" i="11"/>
  <c r="M8" i="11"/>
  <c r="J8" i="11"/>
  <c r="K2" i="11"/>
  <c r="M2" i="11"/>
  <c r="J2" i="11"/>
  <c r="J2" i="10"/>
  <c r="K2" i="10"/>
  <c r="L2" i="10" s="1"/>
  <c r="J12" i="10"/>
  <c r="K12" i="10"/>
  <c r="L12" i="10" s="1"/>
  <c r="J16" i="10"/>
  <c r="K16" i="10"/>
  <c r="L16" i="10" s="1"/>
  <c r="J20" i="10"/>
  <c r="L20" i="10" s="1"/>
  <c r="K20" i="10"/>
  <c r="J34" i="10"/>
  <c r="K34" i="10"/>
  <c r="L34" i="10"/>
  <c r="J42" i="10"/>
  <c r="L42" i="10" s="1"/>
  <c r="K42" i="10"/>
  <c r="J48" i="10"/>
  <c r="K48" i="10"/>
  <c r="L48" i="10" s="1"/>
  <c r="J52" i="10"/>
  <c r="K52" i="10"/>
  <c r="L52" i="10"/>
  <c r="J60" i="10"/>
  <c r="K60" i="10"/>
  <c r="L60" i="10" s="1"/>
  <c r="J64" i="10"/>
  <c r="K64" i="10"/>
  <c r="L64" i="10" s="1"/>
  <c r="J72" i="10"/>
  <c r="K72" i="10"/>
  <c r="L72" i="10" s="1"/>
  <c r="J76" i="10"/>
  <c r="L76" i="10" s="1"/>
  <c r="K76" i="10"/>
  <c r="J82" i="10"/>
  <c r="K82" i="10"/>
  <c r="L82" i="10"/>
  <c r="J88" i="10"/>
  <c r="L88" i="10" s="1"/>
  <c r="K88" i="10"/>
  <c r="J94" i="10"/>
  <c r="K94" i="10"/>
  <c r="L94" i="10" s="1"/>
  <c r="J106" i="10"/>
  <c r="K106" i="10"/>
  <c r="L106" i="10"/>
  <c r="J110" i="10"/>
  <c r="K110" i="10"/>
  <c r="L110" i="10" s="1"/>
  <c r="J116" i="10"/>
  <c r="K116" i="10"/>
  <c r="L116" i="10" s="1"/>
  <c r="J122" i="10"/>
  <c r="K122" i="10"/>
  <c r="L122" i="10" s="1"/>
  <c r="J126" i="10"/>
  <c r="K126" i="10"/>
  <c r="L126" i="10"/>
  <c r="J130" i="10"/>
  <c r="K130" i="10"/>
  <c r="L130" i="10"/>
  <c r="J136" i="10"/>
  <c r="K136" i="10"/>
  <c r="L136" i="10" s="1"/>
  <c r="J148" i="10"/>
  <c r="K148" i="10"/>
  <c r="L148" i="10" s="1"/>
  <c r="N2" i="11"/>
  <c r="M77" i="11"/>
  <c r="E36" i="7"/>
  <c r="E34" i="7"/>
  <c r="E32" i="7"/>
  <c r="E30" i="7"/>
  <c r="E28" i="7"/>
  <c r="E24" i="7"/>
  <c r="E22" i="7"/>
  <c r="E20" i="7"/>
  <c r="E18" i="7"/>
  <c r="E16" i="7"/>
  <c r="E14" i="7"/>
  <c r="E12" i="7"/>
  <c r="E10" i="7"/>
  <c r="E8" i="7"/>
  <c r="E4" i="7"/>
  <c r="E2" i="7"/>
  <c r="E163" i="7"/>
  <c r="G2" i="6"/>
  <c r="H2" i="6" s="1"/>
  <c r="J2" i="6"/>
  <c r="G3" i="6"/>
  <c r="J3" i="6"/>
  <c r="G4" i="6"/>
  <c r="H4" i="6" s="1"/>
  <c r="J4" i="6"/>
  <c r="G5" i="6"/>
  <c r="J5" i="6"/>
  <c r="G6" i="6"/>
  <c r="H6" i="6" s="1"/>
  <c r="J6" i="6"/>
  <c r="G7" i="6"/>
  <c r="J7" i="6"/>
  <c r="G8" i="6"/>
  <c r="H8" i="6" s="1"/>
  <c r="J8" i="6"/>
  <c r="G9" i="6"/>
  <c r="J9" i="6"/>
  <c r="G10" i="6"/>
  <c r="H10" i="6" s="1"/>
  <c r="J10" i="6"/>
  <c r="G11" i="6"/>
  <c r="J11" i="6"/>
  <c r="G12" i="6"/>
  <c r="H12" i="6" s="1"/>
  <c r="J12" i="6"/>
  <c r="G13" i="6"/>
  <c r="J13" i="6"/>
  <c r="G14" i="6"/>
  <c r="H14" i="6" s="1"/>
  <c r="J14" i="6"/>
  <c r="G15" i="6"/>
  <c r="J15" i="6"/>
  <c r="G16" i="6"/>
  <c r="H16" i="6" s="1"/>
  <c r="J16" i="6"/>
  <c r="G17" i="6"/>
  <c r="J17" i="6"/>
  <c r="G18" i="6"/>
  <c r="H18" i="6" s="1"/>
  <c r="J18" i="6"/>
  <c r="G19" i="6"/>
  <c r="J19" i="6"/>
  <c r="G20" i="6"/>
  <c r="H20" i="6" s="1"/>
  <c r="J20" i="6"/>
  <c r="G21" i="6"/>
  <c r="J21" i="6"/>
  <c r="G22" i="6"/>
  <c r="H22" i="6" s="1"/>
  <c r="J22" i="6"/>
  <c r="G23" i="6"/>
  <c r="J23" i="6"/>
  <c r="G24" i="6"/>
  <c r="H24" i="6" s="1"/>
  <c r="J24" i="6"/>
  <c r="G25" i="6"/>
  <c r="J25" i="6"/>
  <c r="G26" i="6"/>
  <c r="H26" i="6" s="1"/>
  <c r="J26" i="6"/>
  <c r="G27" i="6"/>
  <c r="J27" i="6"/>
  <c r="G28" i="6"/>
  <c r="H28" i="6" s="1"/>
  <c r="J28" i="6"/>
  <c r="G29" i="6"/>
  <c r="J29" i="6"/>
  <c r="G30" i="6"/>
  <c r="H30" i="6" s="1"/>
  <c r="J30" i="6"/>
  <c r="K30" i="6" s="1"/>
  <c r="G31" i="6"/>
  <c r="J31" i="6"/>
  <c r="G32" i="6"/>
  <c r="H32" i="6" s="1"/>
  <c r="J32" i="6"/>
  <c r="K32" i="6" s="1"/>
  <c r="G33" i="6"/>
  <c r="J33" i="6"/>
  <c r="G34" i="6"/>
  <c r="H34" i="6" s="1"/>
  <c r="J34" i="6"/>
  <c r="K34" i="6" s="1"/>
  <c r="G35" i="6"/>
  <c r="J35" i="6"/>
  <c r="K35" i="6" s="1"/>
  <c r="G36" i="6"/>
  <c r="H36" i="6" s="1"/>
  <c r="J36" i="6"/>
  <c r="K36" i="6" s="1"/>
  <c r="G37" i="6"/>
  <c r="J37" i="6"/>
  <c r="G38" i="6"/>
  <c r="H38" i="6" s="1"/>
  <c r="J38" i="6"/>
  <c r="G39" i="6"/>
  <c r="J39" i="6"/>
  <c r="G40" i="6"/>
  <c r="H40" i="6"/>
  <c r="J40" i="6"/>
  <c r="G41" i="6"/>
  <c r="J41" i="6"/>
  <c r="G42" i="6"/>
  <c r="H42" i="6" s="1"/>
  <c r="J42" i="6"/>
  <c r="G43" i="6"/>
  <c r="J43" i="6"/>
  <c r="G44" i="6"/>
  <c r="H44" i="6" s="1"/>
  <c r="J44" i="6"/>
  <c r="G45" i="6"/>
  <c r="J45" i="6"/>
  <c r="G46" i="6"/>
  <c r="H46" i="6" s="1"/>
  <c r="J46" i="6"/>
  <c r="K46" i="6" s="1"/>
  <c r="G47" i="6"/>
  <c r="J47" i="6"/>
  <c r="G48" i="6"/>
  <c r="H48" i="6" s="1"/>
  <c r="J48" i="6"/>
  <c r="K48" i="6" s="1"/>
  <c r="G49" i="6"/>
  <c r="J49" i="6"/>
  <c r="G50" i="6"/>
  <c r="H50" i="6" s="1"/>
  <c r="J50" i="6"/>
  <c r="G51" i="6"/>
  <c r="J51" i="6"/>
  <c r="G52" i="6"/>
  <c r="H52" i="6"/>
  <c r="J52" i="6"/>
  <c r="G53" i="6"/>
  <c r="H53" i="6" s="1"/>
  <c r="J53" i="6"/>
  <c r="G54" i="6"/>
  <c r="J54" i="6"/>
  <c r="G55" i="6"/>
  <c r="J55" i="6"/>
  <c r="G56" i="6"/>
  <c r="H56" i="6" s="1"/>
  <c r="J56" i="6"/>
  <c r="G57" i="6"/>
  <c r="J57" i="6"/>
  <c r="G58" i="6"/>
  <c r="H58" i="6" s="1"/>
  <c r="J58" i="6"/>
  <c r="G59" i="6"/>
  <c r="J59" i="6"/>
  <c r="G60" i="6"/>
  <c r="H60" i="6" s="1"/>
  <c r="J60" i="6"/>
  <c r="G61" i="6"/>
  <c r="J61" i="6"/>
  <c r="G62" i="6"/>
  <c r="H62" i="6" s="1"/>
  <c r="J62" i="6"/>
  <c r="G63" i="6"/>
  <c r="J63" i="6"/>
  <c r="G64" i="6"/>
  <c r="H64" i="6" s="1"/>
  <c r="J64" i="6"/>
  <c r="G65" i="6"/>
  <c r="J65" i="6"/>
  <c r="G66" i="6"/>
  <c r="H66" i="6" s="1"/>
  <c r="J66" i="6"/>
  <c r="G67" i="6"/>
  <c r="J67" i="6"/>
  <c r="G68" i="6"/>
  <c r="H68" i="6" s="1"/>
  <c r="J68" i="6"/>
  <c r="G69" i="6"/>
  <c r="J69" i="6"/>
  <c r="G70" i="6"/>
  <c r="H70" i="6" s="1"/>
  <c r="J70" i="6"/>
  <c r="G71" i="6"/>
  <c r="J71" i="6"/>
  <c r="G72" i="6"/>
  <c r="H72" i="6" s="1"/>
  <c r="J72" i="6"/>
  <c r="G73" i="6"/>
  <c r="J73" i="6"/>
  <c r="G74" i="6"/>
  <c r="H74" i="6"/>
  <c r="J74" i="6"/>
  <c r="G75" i="6"/>
  <c r="J75" i="6"/>
  <c r="G76" i="6"/>
  <c r="H76" i="6" s="1"/>
  <c r="J76" i="6"/>
  <c r="J77" i="6"/>
  <c r="N150" i="11" l="1"/>
</calcChain>
</file>

<file path=xl/comments1.xml><?xml version="1.0" encoding="utf-8"?>
<comments xmlns="http://schemas.openxmlformats.org/spreadsheetml/2006/main">
  <authors>
    <author>Erle P. Halliburton</author>
  </authors>
  <commentList>
    <comment ref="C71" authorId="0" shapeId="0">
      <text>
        <r>
          <rPr>
            <b/>
            <sz val="9"/>
            <color indexed="81"/>
            <rFont val="Tahoma"/>
            <family val="2"/>
          </rPr>
          <t>Erle P. Halliburton:</t>
        </r>
        <r>
          <rPr>
            <sz val="9"/>
            <color indexed="81"/>
            <rFont val="Tahoma"/>
            <family val="2"/>
          </rPr>
          <t xml:space="preserve">
Rettet fra 10/11/14 til 11/11/14</t>
        </r>
      </text>
    </comment>
  </commentList>
</comments>
</file>

<file path=xl/sharedStrings.xml><?xml version="1.0" encoding="utf-8"?>
<sst xmlns="http://schemas.openxmlformats.org/spreadsheetml/2006/main" count="1084" uniqueCount="546">
  <si>
    <t>Port / Position</t>
  </si>
  <si>
    <t>Activity</t>
  </si>
  <si>
    <t>Date</t>
  </si>
  <si>
    <t>Time</t>
  </si>
  <si>
    <t>CCB</t>
  </si>
  <si>
    <t>All fast</t>
  </si>
  <si>
    <t>Departure</t>
  </si>
  <si>
    <t xml:space="preserve">All fast </t>
  </si>
  <si>
    <t>Florø</t>
  </si>
  <si>
    <t>Esbjerg</t>
  </si>
  <si>
    <t>Antwerp</t>
  </si>
  <si>
    <t>Tananger</t>
  </si>
  <si>
    <t>Kristiansund</t>
  </si>
  <si>
    <t>Dusavik</t>
  </si>
  <si>
    <t>Completed loading</t>
  </si>
  <si>
    <t>Completed bunkering gas oil</t>
  </si>
  <si>
    <t>Husøya</t>
  </si>
  <si>
    <t>CCB Ågotnes</t>
  </si>
  <si>
    <t>Skaalevik</t>
  </si>
  <si>
    <t>Gulen</t>
  </si>
  <si>
    <t>Harwich</t>
  </si>
  <si>
    <t>Emden</t>
  </si>
  <si>
    <t>Commence bunkering HFO</t>
  </si>
  <si>
    <t>Completed bunkering HFO</t>
  </si>
  <si>
    <t>Completed discharging Clarisol base oil from CT 6S</t>
  </si>
  <si>
    <t>Mongstad Base</t>
  </si>
  <si>
    <t>Commenced loading innovert sg 0,9 in CT 3S</t>
  </si>
  <si>
    <t>Completed loading innovert sg 0,9 in CT 3S</t>
  </si>
  <si>
    <t>Commence discharging Yellow XP-07 sg 1,35 from ct. 5S</t>
  </si>
  <si>
    <t>Completed discharging Yellow XP-07 sg 1,35 from ct. 5S</t>
  </si>
  <si>
    <t>Commence loading XP-07 base oil sg 0,8 in CT 4P</t>
  </si>
  <si>
    <t>Completed loading XP-07 base oil sg 0,8 in CT 4P</t>
  </si>
  <si>
    <t>Commence loading of Mudslop sg. 1,56 in ct. 5P/S</t>
  </si>
  <si>
    <t>Completed loading of Mudslop sg. 1,56 in ct. 5P/S</t>
  </si>
  <si>
    <t>Commence discharging Mud slop sg 1,56 from CT 5P/S</t>
  </si>
  <si>
    <t>Completed discharging Mud slop sg 1,56 from CT 5P/S</t>
  </si>
  <si>
    <t>Commence discharging XP-07 base oil from CT 4P</t>
  </si>
  <si>
    <t>Completed discharging XP-07 base oil from CT 4P</t>
  </si>
  <si>
    <t>Tank wash CT 2S</t>
  </si>
  <si>
    <t>Tank was CT 4P</t>
  </si>
  <si>
    <t>Tank wash CT 5P</t>
  </si>
  <si>
    <t>Completed tank wash CT 5P</t>
  </si>
  <si>
    <t>Commence loading KCL/Polymer/gem sg 1,1 in CT 5P</t>
  </si>
  <si>
    <t>Completed loading KCL/Polymer/gem sg 1,1 in CT 5P</t>
  </si>
  <si>
    <t>Commenced loading KCL Brine sg. 1,14 in CT 2S</t>
  </si>
  <si>
    <t>Completed loading KCL Brine sg. 1,14 in CT 2S</t>
  </si>
  <si>
    <t>Commence loading CaCl2/CaBr2 sg 1,50 in 2P</t>
  </si>
  <si>
    <t>Completed loading CaCl2/CaBr2 sg 1,50 in 2P</t>
  </si>
  <si>
    <t>Commenced loading CaBr2 sg 1,70 in 1C</t>
  </si>
  <si>
    <t>Completed loading CaBr2 sg 1,70 in 1C</t>
  </si>
  <si>
    <t>Commence discharging sludge</t>
  </si>
  <si>
    <t>Completed bunkering HFO received 40 cbm HFO</t>
  </si>
  <si>
    <t xml:space="preserve">Completed discharge sludge </t>
  </si>
  <si>
    <t>Commence bunkering lube oil</t>
  </si>
  <si>
    <t>Completed bunkering lube oil</t>
  </si>
  <si>
    <t>Commence discharging KCL/Polymer/Gem WBM sg 1,1 from CT 5P</t>
  </si>
  <si>
    <t>Completed discharging KCL/Polymer/Gem WBM sg 1,1 from CT 5P</t>
  </si>
  <si>
    <t>Commence discharging of KCL Brine sg 1,14 from CT 2S</t>
  </si>
  <si>
    <t>Completed discharging of KCL Brine sg 1,14 from CT 2S</t>
  </si>
  <si>
    <t>Commence discharging Innovert OBM sg 0,9</t>
  </si>
  <si>
    <t>Completed discharging Innovert OBM sg 0,9</t>
  </si>
  <si>
    <t>Commence loading CaCl2 sg 1,36 in CT 2S</t>
  </si>
  <si>
    <t>Completed loading CaCl2 sg 1,36 in CT 2S</t>
  </si>
  <si>
    <t>Commence discharging CaBr2 sg 1,70 in 1C</t>
  </si>
  <si>
    <t>Completed discharging CaBr2 sg 1,70 in 1C</t>
  </si>
  <si>
    <t>Commence discharging CaCl2/CaBr2 sg 1,50</t>
  </si>
  <si>
    <t>Completed discharging CaCl2/CaBr2 sg 1,50</t>
  </si>
  <si>
    <t>Commence loading CaCl2 Brine sg 1,36</t>
  </si>
  <si>
    <t>Completed loading CaCl2 Brine sg 1,36</t>
  </si>
  <si>
    <t>Commence loading K-format in CT 1C</t>
  </si>
  <si>
    <t>Completed loading K.format 1C and 4P</t>
  </si>
  <si>
    <t>HFO and gas oil hoses connected</t>
  </si>
  <si>
    <t>Commence bunkering HFO and gas oil</t>
  </si>
  <si>
    <t>Commence loading Clarisol Base oil 0,83</t>
  </si>
  <si>
    <t>Completed loading Clarisol Base oil 0,83</t>
  </si>
  <si>
    <t>Commence discharging CaCL2 from CT 2P/S</t>
  </si>
  <si>
    <t>Completed discharging CaCL2 from CT 2P/S</t>
  </si>
  <si>
    <t>Commence discharging K-format 1C and 4P</t>
  </si>
  <si>
    <t>Completed discharging K-format 1C and 4P</t>
  </si>
  <si>
    <t>Commence loading KCL Brine 1,14 2P</t>
  </si>
  <si>
    <t>Completed loading KCL Brine 1,14 2P</t>
  </si>
  <si>
    <t>Commence loading NaCl Bring sg 1,20 4P</t>
  </si>
  <si>
    <t>Commence discharging Clarisol 6 P/S</t>
  </si>
  <si>
    <t>Completed discharging Clarisol 6 P/S</t>
  </si>
  <si>
    <t>Commence discharge CaCl2 from CT 2S</t>
  </si>
  <si>
    <t>Completed discharge CaCl2 from CT 2S</t>
  </si>
  <si>
    <t>Commence discharge 190 KCL sg 1,14 from 2P</t>
  </si>
  <si>
    <t>Completed discharge 190 KCL sg 1,14 from 2P</t>
  </si>
  <si>
    <t>Commence discharge NaCl brine sg 1,20</t>
  </si>
  <si>
    <t>Completed discharge NaCl brine sg 1,20 4P</t>
  </si>
  <si>
    <t>Commence loading Yellow XP-07 in CT 3P</t>
  </si>
  <si>
    <t>Completed loading Yellow XP-07 in CT 3P</t>
  </si>
  <si>
    <t>Commence loading Yellow XP-07 in CT 5S</t>
  </si>
  <si>
    <t>Completed loading Yellow XP-07 in CT 5S</t>
  </si>
  <si>
    <t>Commence loading slop water sg 1,04 in CT 3S</t>
  </si>
  <si>
    <t>Completed loading slop water sg 1,04 in CT 3S</t>
  </si>
  <si>
    <t>Commence discharging slop water from CT 3S</t>
  </si>
  <si>
    <t>Completed discharging slop water from CT 3S</t>
  </si>
  <si>
    <t>Commence discharge yellow XP-07 sg 1,48 from 3P</t>
  </si>
  <si>
    <t>Completed discharge yellow XP-07 sg 1,48 from 3P</t>
  </si>
  <si>
    <t>Commence load yellow enviromul sg 1,53</t>
  </si>
  <si>
    <t>Completed load yellow enviromul sg 1,53</t>
  </si>
  <si>
    <t>Commence discharging Clarisol base oil from CT 6S</t>
  </si>
  <si>
    <t>Commence discharging CaCl3 from CT 2S</t>
  </si>
  <si>
    <t>Completed discharging CaCl3 from CT 2S</t>
  </si>
  <si>
    <t>Porsgrun</t>
  </si>
  <si>
    <t>Completed loading K-Format in CT 1C and 2P</t>
  </si>
  <si>
    <t>Commence discharging yellow enviromul 3P</t>
  </si>
  <si>
    <t>Completed discharging yellow enviromul 3P</t>
  </si>
  <si>
    <t>Commence discharging  K.format from 1C</t>
  </si>
  <si>
    <t>Completed discharging  K.format from 1C</t>
  </si>
  <si>
    <t>Commence loading CaCl2/Br2 in CT 4P</t>
  </si>
  <si>
    <t>Completed loading CaCl2/Br2 in CT 4P</t>
  </si>
  <si>
    <t>Commence discharging K-Format CT 1C+2P</t>
  </si>
  <si>
    <t>Completed discharging K-Format CT 1C+2P</t>
  </si>
  <si>
    <t>Commence discharging CaCl2/Br2 in CT 4P</t>
  </si>
  <si>
    <t>Completed discharging CaCl2/Br2 in CT 4P</t>
  </si>
  <si>
    <t>Commence discharging Clarisol Baseoil 0,83 6S</t>
  </si>
  <si>
    <t>Completed discharging Clarisol Baseoil 0,83 6S</t>
  </si>
  <si>
    <t>Commence discharging yellow XP-07 5S</t>
  </si>
  <si>
    <t>Completed discharging yellow XP-07 5S</t>
  </si>
  <si>
    <t>Commence discharging dirty edc base oil</t>
  </si>
  <si>
    <t>Cimpleted discharging dirty edc base oil</t>
  </si>
  <si>
    <t>Safety meeting</t>
  </si>
  <si>
    <t>Lineflushing line 3</t>
  </si>
  <si>
    <t>Tankcleaning tank 3p</t>
  </si>
  <si>
    <t>Tankcleaning tank 3s</t>
  </si>
  <si>
    <t>Linecleaning line 3</t>
  </si>
  <si>
    <t>Tankcelaning tank 4p</t>
  </si>
  <si>
    <t xml:space="preserve"> Tank 3p + 4p accepted</t>
  </si>
  <si>
    <t xml:space="preserve">Tankcleaning 4s </t>
  </si>
  <si>
    <t>Tankcleaning 4s stopped according to order</t>
  </si>
  <si>
    <t>5 cargohoses delivered ashore for test</t>
  </si>
  <si>
    <t>Tank 4s accepted</t>
  </si>
  <si>
    <t>Washing company dismebarked</t>
  </si>
  <si>
    <t>Departure - Capt sailed on PEC</t>
  </si>
  <si>
    <t>Product</t>
  </si>
  <si>
    <t>SG</t>
  </si>
  <si>
    <t>Tank</t>
  </si>
  <si>
    <t>Volume</t>
  </si>
  <si>
    <t>Innovert</t>
  </si>
  <si>
    <t>3s</t>
  </si>
  <si>
    <t>XP-07</t>
  </si>
  <si>
    <t>5s</t>
  </si>
  <si>
    <t>XP-07 Baseoil</t>
  </si>
  <si>
    <t>4p</t>
  </si>
  <si>
    <t>Mud Slop</t>
  </si>
  <si>
    <t>5p/s</t>
  </si>
  <si>
    <t>KCL Polymer</t>
  </si>
  <si>
    <t xml:space="preserve">5p </t>
  </si>
  <si>
    <t>KCL Brine</t>
  </si>
  <si>
    <t>2p</t>
  </si>
  <si>
    <t>2s</t>
  </si>
  <si>
    <t>CaCl2/CaBr2</t>
  </si>
  <si>
    <t>CaBr2</t>
  </si>
  <si>
    <t>1c</t>
  </si>
  <si>
    <t>5p</t>
  </si>
  <si>
    <t xml:space="preserve">CaCl2 </t>
  </si>
  <si>
    <t>CaCl2 Brine</t>
  </si>
  <si>
    <t>K-Format</t>
  </si>
  <si>
    <t>Clairsol Baseoil</t>
  </si>
  <si>
    <t>6p/s</t>
  </si>
  <si>
    <t>CaCl2</t>
  </si>
  <si>
    <t>2p/s</t>
  </si>
  <si>
    <t>1c+4p</t>
  </si>
  <si>
    <t>NaCl Brine</t>
  </si>
  <si>
    <t>Yellow XP-07</t>
  </si>
  <si>
    <t>3p</t>
  </si>
  <si>
    <t>Slop water</t>
  </si>
  <si>
    <t>Yellow Enviromul</t>
  </si>
  <si>
    <t>6s</t>
  </si>
  <si>
    <t>1p+2p</t>
  </si>
  <si>
    <t>1c+2p</t>
  </si>
  <si>
    <t>4s</t>
  </si>
  <si>
    <t>Dirty EDC Baseoil</t>
  </si>
  <si>
    <t>departed</t>
  </si>
  <si>
    <t>Hose disconnected</t>
  </si>
  <si>
    <t>Carbosea OBM</t>
  </si>
  <si>
    <t>Loading 3+4 p/s</t>
  </si>
  <si>
    <t xml:space="preserve">Shifted to berth 2 </t>
  </si>
  <si>
    <t>Discharging 3p/s</t>
  </si>
  <si>
    <t>Loading 4p/s</t>
  </si>
  <si>
    <t>XP-07 OBM</t>
  </si>
  <si>
    <t>Discharge 4p/s</t>
  </si>
  <si>
    <t>Hose connected aft manifold red line</t>
  </si>
  <si>
    <t>Sunteq OBM</t>
  </si>
  <si>
    <t>Completed loading 1+2 p/S</t>
  </si>
  <si>
    <t>Commenced loading 1+2 p/s</t>
  </si>
  <si>
    <t>Hose connected fwd manifold</t>
  </si>
  <si>
    <t>Shifted to Mongstad berth 3</t>
  </si>
  <si>
    <t>Mongstad</t>
  </si>
  <si>
    <t>Complete sweeping 1 p/s</t>
  </si>
  <si>
    <t>Commenced sweeping/cleaning tankbottom 1p/s</t>
  </si>
  <si>
    <t>Arrival Sløvåg</t>
  </si>
  <si>
    <t>Sløvåg</t>
  </si>
  <si>
    <t>Shifted to Sløvåg</t>
  </si>
  <si>
    <t xml:space="preserve">Hose disconnected </t>
  </si>
  <si>
    <t>Complete discharge slop</t>
  </si>
  <si>
    <t>Slop</t>
  </si>
  <si>
    <t>Commenced discharge slop 1 p/s</t>
  </si>
  <si>
    <t>Awaiting Halliburton</t>
  </si>
  <si>
    <t>Shifted to berth 5 Norsea base</t>
  </si>
  <si>
    <t>Completed discharging skipps</t>
  </si>
  <si>
    <t>Recommenced discharging skipps</t>
  </si>
  <si>
    <t>Shorestop</t>
  </si>
  <si>
    <t>skipps</t>
  </si>
  <si>
    <t>Commenced dischargin skipps</t>
  </si>
  <si>
    <t>Arrived Mongstad BOH kai</t>
  </si>
  <si>
    <t>Departed</t>
  </si>
  <si>
    <t>Commenced loading Slopwater tk 1 p/s</t>
  </si>
  <si>
    <t>Hose connected fwd manifold red line</t>
  </si>
  <si>
    <t>awaiting shore rediness</t>
  </si>
  <si>
    <t>Arrival Dusavik berth 2</t>
  </si>
  <si>
    <t>Completed</t>
  </si>
  <si>
    <t>skipp</t>
  </si>
  <si>
    <t>Commenced loading skipps + basket</t>
  </si>
  <si>
    <t>Commenced discharging skipps ex KSU</t>
  </si>
  <si>
    <t>Arrived ASCO berth 21</t>
  </si>
  <si>
    <t>Tananger Asco</t>
  </si>
  <si>
    <t xml:space="preserve">Departed </t>
  </si>
  <si>
    <t xml:space="preserve">Completed loading </t>
  </si>
  <si>
    <t>Commenced loading XP-07 Mud tk 4 p/S</t>
  </si>
  <si>
    <t>Tanks accepted</t>
  </si>
  <si>
    <t>Hose connected aft manfold red line</t>
  </si>
  <si>
    <t>Shifting to loading berth</t>
  </si>
  <si>
    <t>Arrival CCB waiting berth</t>
  </si>
  <si>
    <t xml:space="preserve">Completed discharging </t>
  </si>
  <si>
    <t>Continue discharge OBM Slop</t>
  </si>
  <si>
    <t>Change manifold</t>
  </si>
  <si>
    <t>Commenced discharge Slop</t>
  </si>
  <si>
    <t>Hose connected fwd red line</t>
  </si>
  <si>
    <t>Shifted to Husøya</t>
  </si>
  <si>
    <t>Kristiansund Husøya</t>
  </si>
  <si>
    <t>Completed loading skipps</t>
  </si>
  <si>
    <t>Commenced loading skipps</t>
  </si>
  <si>
    <t>Shifted to berth 7</t>
  </si>
  <si>
    <t>Completed loading Slop</t>
  </si>
  <si>
    <t>Commence loading Slop</t>
  </si>
  <si>
    <t>Change tank</t>
  </si>
  <si>
    <t xml:space="preserve">Completed loading OBM </t>
  </si>
  <si>
    <t>Commenced loading Yellow XP-07</t>
  </si>
  <si>
    <t>Hose connected aft red line</t>
  </si>
  <si>
    <t>Arrival Kristiansund Vesbase kai 7 øst</t>
  </si>
  <si>
    <t>Kristiansund Vesbase</t>
  </si>
  <si>
    <t>Completed removal of residues in tk 3+4 p/s</t>
  </si>
  <si>
    <t>Recommenced sweeping</t>
  </si>
  <si>
    <t>Change personell</t>
  </si>
  <si>
    <t>Recommenced suction and start sweeping tk 3+4 p/s</t>
  </si>
  <si>
    <t>Awaiting equipment and manpower to sweep and empty tk 3+4 p/s</t>
  </si>
  <si>
    <t>Commenced suction by truck of dry residues in tk 3 p/s</t>
  </si>
  <si>
    <t>3+4</t>
  </si>
  <si>
    <t>Commenced discharging</t>
  </si>
  <si>
    <t>Arrived Eide</t>
  </si>
  <si>
    <t>Eide</t>
  </si>
  <si>
    <t>Commenced loading Slop Sg 1,5 for Eide tk 3+4 p/s</t>
  </si>
  <si>
    <t>Hose Connected aft red line</t>
  </si>
  <si>
    <t>Ashifted to Asco</t>
  </si>
  <si>
    <t xml:space="preserve">Shifted to waiting berth </t>
  </si>
  <si>
    <t xml:space="preserve">Innovert OBM </t>
  </si>
  <si>
    <t>Commenced discharging Innovert OBM tk 4</t>
  </si>
  <si>
    <t>Commenced loading "light Slop"</t>
  </si>
  <si>
    <t>Hose connectedfwd red line</t>
  </si>
  <si>
    <t xml:space="preserve">Shifted to berth 23 </t>
  </si>
  <si>
    <t>CTT</t>
  </si>
  <si>
    <t>Commence discharge CTT</t>
  </si>
  <si>
    <t>Commence discharge skipps</t>
  </si>
  <si>
    <t>Departed Mongstad for Tananger</t>
  </si>
  <si>
    <t xml:space="preserve">Commenced loading CTT  </t>
  </si>
  <si>
    <t>Commenced discharge skipps</t>
  </si>
  <si>
    <t>Arrived Mongstadbase berth 4</t>
  </si>
  <si>
    <t xml:space="preserve">Arrival Florø  </t>
  </si>
  <si>
    <t>Stop pump, cargo to heavy</t>
  </si>
  <si>
    <t>Commenced discharging tk 3 p/s</t>
  </si>
  <si>
    <t xml:space="preserve">Arrived Eide </t>
  </si>
  <si>
    <t>Discharging completed</t>
  </si>
  <si>
    <t>Yellow XP-07 OBM</t>
  </si>
  <si>
    <t>Discharging OBM tk 1 p/s commenced</t>
  </si>
  <si>
    <t>Arrival at CCB berth 11 South</t>
  </si>
  <si>
    <t xml:space="preserve">Discharging resumed </t>
  </si>
  <si>
    <t xml:space="preserve">Discharging stopped due to shore break </t>
  </si>
  <si>
    <t xml:space="preserve">Resume discharging CTT </t>
  </si>
  <si>
    <t>Stopped due crane problems / changed crane</t>
  </si>
  <si>
    <t>Commenced discharign CTT tanks</t>
  </si>
  <si>
    <t>Loading completed</t>
  </si>
  <si>
    <t>Resume loading CTT</t>
  </si>
  <si>
    <t>Shifted from berth 23 to bert 21 (shore request)</t>
  </si>
  <si>
    <t xml:space="preserve">Stopped loading CTT </t>
  </si>
  <si>
    <t>Loading CTT  tanks commenced</t>
  </si>
  <si>
    <t>Awaiting for shore cran/crew</t>
  </si>
  <si>
    <t xml:space="preserve">Arrival berth  23 </t>
  </si>
  <si>
    <t xml:space="preserve">Tananger Asco </t>
  </si>
  <si>
    <t>Departed Dusavik for Tananger</t>
  </si>
  <si>
    <t>Loading tk 4p/s completed</t>
  </si>
  <si>
    <t>Innovert OBM</t>
  </si>
  <si>
    <t>Commenced loading Innovert tk 4p/s</t>
  </si>
  <si>
    <t>Loading Yellow XP-07 tk 1 p/S commenced</t>
  </si>
  <si>
    <t>Arriving berth 5</t>
  </si>
  <si>
    <t>Tananger Norsea</t>
  </si>
  <si>
    <t>Discharging tk 1 p/s completed</t>
  </si>
  <si>
    <t>Enviromul OBM</t>
  </si>
  <si>
    <t>Commenced discharging Enviromul tk 1 p/S</t>
  </si>
  <si>
    <t>Arrival Dusavik bert 2</t>
  </si>
  <si>
    <t>Loading Slop tk 3 p/s commenced</t>
  </si>
  <si>
    <t>Shifted from berth 5 to berth 23</t>
  </si>
  <si>
    <t>Commenced loading OBM tk 1 p/S</t>
  </si>
  <si>
    <t>Shifted from berth 22 to berth 5</t>
  </si>
  <si>
    <t>Commenced discharing empty CTT</t>
  </si>
  <si>
    <t>Arrival ASCO berth 22</t>
  </si>
  <si>
    <t>Awaiting waste declarations / securing cargo</t>
  </si>
  <si>
    <t xml:space="preserve">Commenced loading CTT for Mongstad and ASCO </t>
  </si>
  <si>
    <t>Arrival Florø berth C</t>
  </si>
  <si>
    <t>Discharging  CTT-tanks</t>
  </si>
  <si>
    <t>Awaiting lifting gir</t>
  </si>
  <si>
    <t>40 cbm Mixingtank</t>
  </si>
  <si>
    <t>Discharge Mixing tank</t>
  </si>
  <si>
    <t>Discharging slop tk 4 p/s commenced</t>
  </si>
  <si>
    <t>Discharing completed</t>
  </si>
  <si>
    <t>Discharging Slop water tk 3 p/s commenced</t>
  </si>
  <si>
    <t>Arrival berth 5 at Mongstadbase</t>
  </si>
  <si>
    <t>Commenced discharging tk 1p/s</t>
  </si>
  <si>
    <t>Loading CTT tank</t>
  </si>
  <si>
    <t>Resume loading tk 3 p/S</t>
  </si>
  <si>
    <t xml:space="preserve">Stopped loading  </t>
  </si>
  <si>
    <t>Loading slop water tk 3 p/s commenced</t>
  </si>
  <si>
    <t>Shifting hose position to aft manifold red line</t>
  </si>
  <si>
    <t>Commenced loading Slop tk 1 p/S</t>
  </si>
  <si>
    <t xml:space="preserve">Shifted from berth 3 to berth 23 ASCO </t>
  </si>
  <si>
    <t>Arrival at Tanager waiting berth 3</t>
  </si>
  <si>
    <t>Commenced loading Slop tk 4 p/S</t>
  </si>
  <si>
    <t>Discharing tk 3 p/s completed</t>
  </si>
  <si>
    <t xml:space="preserve">Resume discharging Enviromul from tk 3 p/s </t>
  </si>
  <si>
    <t xml:space="preserve">Shifted from fwd to aft manifold red line </t>
  </si>
  <si>
    <t>Commenced discharging Enviromul tk 1 p/s</t>
  </si>
  <si>
    <t>Discharging tk 4 p/s Innovert OBM commenced</t>
  </si>
  <si>
    <t>Hose disconnected/shifted to aft manifold red line</t>
  </si>
  <si>
    <t xml:space="preserve">Yellow Enviromul </t>
  </si>
  <si>
    <t>Commenced loading Yellow Enviromul tk 1 p/s</t>
  </si>
  <si>
    <t>Hose disconnected from fwd blue line</t>
  </si>
  <si>
    <t>Completed tk 2p/S</t>
  </si>
  <si>
    <t>Baseoil</t>
  </si>
  <si>
    <t>Commenced discharing baseoil tk 2p/S</t>
  </si>
  <si>
    <t>Hose connected fwd manifold blue line</t>
  </si>
  <si>
    <t>Completed tk 1 p/S</t>
  </si>
  <si>
    <t>OBM</t>
  </si>
  <si>
    <t>Commenced discharging Premix tk 1 p/S</t>
  </si>
  <si>
    <t>Discharging CTT container</t>
  </si>
  <si>
    <t xml:space="preserve">Arrived Tananger </t>
  </si>
  <si>
    <t>Laded and secured 1 x 40 cbm Mixingtank</t>
  </si>
  <si>
    <t>Shifted frim berth 7 east to berth 6 east</t>
  </si>
  <si>
    <t>Completed loading tk 1p/s</t>
  </si>
  <si>
    <t>Commenced loading iInnovert Premix tk 1 p/S</t>
  </si>
  <si>
    <t>Cargo tk 1p/s cleanied and accepted for loading</t>
  </si>
  <si>
    <t>Hose shifted from aft to fwd manifold red line</t>
  </si>
  <si>
    <t xml:space="preserve">Loading tk 4 p/s completed </t>
  </si>
  <si>
    <t>Loading resumed tk 4 p/s</t>
  </si>
  <si>
    <t>Loading stopped due to other Halliburton operations</t>
  </si>
  <si>
    <t>Loading innovert OBM sg 1,43 tk 4 p/s commenced</t>
  </si>
  <si>
    <t>Hose conected aft manifold red line</t>
  </si>
  <si>
    <t xml:space="preserve">Baseoil hose disconnected from blue line fwd </t>
  </si>
  <si>
    <t>Cleaning team arrived for vacuum up Solids from tk 1p/s</t>
  </si>
  <si>
    <t>Completed loading tk 2 p/S</t>
  </si>
  <si>
    <t>Commenced loading baseoil tk 2p/s blue line</t>
  </si>
  <si>
    <t>Sample taken from both tank 1 p/S</t>
  </si>
  <si>
    <t>Stopped loading due to solids in tk 1 p/s</t>
  </si>
  <si>
    <t xml:space="preserve">Commenced loading Innovert OBM </t>
  </si>
  <si>
    <t>Cargo tk 1 - 2 - 4 p/s accepted for loading</t>
  </si>
  <si>
    <t>Arrival Kristiansund Vesbase</t>
  </si>
  <si>
    <t>Tankcleaning completed</t>
  </si>
  <si>
    <t>Commenced tankcleaning</t>
  </si>
  <si>
    <t xml:space="preserve">Arrvial </t>
  </si>
  <si>
    <t>Storøy</t>
  </si>
  <si>
    <t>Commeced dischargin OBM tk 2p/S</t>
  </si>
  <si>
    <t>Loading OBM completed</t>
  </si>
  <si>
    <t>Loaded one CTT container</t>
  </si>
  <si>
    <t>Commenced loading iInnovert OBM tk 2p/s</t>
  </si>
  <si>
    <t>Arrived berth "C"</t>
  </si>
  <si>
    <t>Drifitng Botnafjord awaiting available berth</t>
  </si>
  <si>
    <t>Departure berth "G"</t>
  </si>
  <si>
    <t>Arrival at Florø berth "G" (waiting berth)</t>
  </si>
  <si>
    <t>Discharging tk 4p/s commenced</t>
  </si>
  <si>
    <t>Shifting hose position to aft manifold</t>
  </si>
  <si>
    <t>Discharging slop tk 2p/s commenced</t>
  </si>
  <si>
    <t>Arrival Mongstad berth 4</t>
  </si>
  <si>
    <t>Resume loading Slop in  tk 4p/s</t>
  </si>
  <si>
    <t xml:space="preserve">Enviromul OBM </t>
  </si>
  <si>
    <t>Commenced discharging Enviromul tk 3p/s</t>
  </si>
  <si>
    <t>Changing hose position to aft manifold</t>
  </si>
  <si>
    <t>Loading Slop tk 2p/s red line commenced</t>
  </si>
  <si>
    <t>Discharging tk 2p/s commenced</t>
  </si>
  <si>
    <t>Alongside at Dusavik berth 2 North</t>
  </si>
  <si>
    <t>Arrival Dusavik (off Dusavik awaiting berth)</t>
  </si>
  <si>
    <t>Shifted from berth 4 to berth 5</t>
  </si>
  <si>
    <t>Arrived waiting berth 4 Tananger</t>
  </si>
  <si>
    <t>commenced disch Slop from tk 4 p/s</t>
  </si>
  <si>
    <t>Shifted hose from fwd to aft manifold red line</t>
  </si>
  <si>
    <t xml:space="preserve">Commenced disch </t>
  </si>
  <si>
    <t xml:space="preserve">Arrived Knarrevik </t>
  </si>
  <si>
    <t>Knarrevik</t>
  </si>
  <si>
    <t>Commenced loading Yellow enviromul tk 3</t>
  </si>
  <si>
    <t>Hose connected aft manifold</t>
  </si>
  <si>
    <t>One skipps discharge</t>
  </si>
  <si>
    <t>Shifted from ASCO to Norsea berth 5</t>
  </si>
  <si>
    <t>Resume loading Slop water 4p/s</t>
  </si>
  <si>
    <t>Commenced loading Slop water tk 2p/s</t>
  </si>
  <si>
    <t>Commenced disch Innovert OBM</t>
  </si>
  <si>
    <t>Commenced discharging skipps and CTT</t>
  </si>
  <si>
    <t>All Fast</t>
  </si>
  <si>
    <t>Complete loading</t>
  </si>
  <si>
    <t>Commence loading OBM Tk 3 p/S</t>
  </si>
  <si>
    <t>Volume/Pcs</t>
  </si>
  <si>
    <t>Total tid</t>
  </si>
  <si>
    <t>Total m3</t>
  </si>
  <si>
    <t>m3/time</t>
  </si>
  <si>
    <t>Total ant</t>
  </si>
  <si>
    <t>ant/time</t>
  </si>
  <si>
    <t xml:space="preserve">CTT tomme </t>
  </si>
  <si>
    <t xml:space="preserve">skipp tomme </t>
  </si>
  <si>
    <t>Mong</t>
  </si>
  <si>
    <t>tom</t>
  </si>
  <si>
    <t xml:space="preserve">CTT fulle </t>
  </si>
  <si>
    <t>CTT (19 fulle og 13 tomme)</t>
  </si>
  <si>
    <t>CTT (fulle)</t>
  </si>
  <si>
    <t>CTT (19+15fulle)</t>
  </si>
  <si>
    <t>skipp (64 tomme til tananger 39 fulle til mongstad , 8 tomme mongstad)</t>
  </si>
  <si>
    <t>CTT (tomme)</t>
  </si>
  <si>
    <t>skipp (3 tomme)</t>
  </si>
  <si>
    <t>skipp (tomme)</t>
  </si>
  <si>
    <t>IJMUIDEN</t>
  </si>
  <si>
    <t>DEPARTURE</t>
  </si>
  <si>
    <t>2016-04-13 17:26</t>
  </si>
  <si>
    <t>ARRIVAL</t>
  </si>
  <si>
    <t>2016-04-12 10:47</t>
  </si>
  <si>
    <t>FLORO</t>
  </si>
  <si>
    <t>2016-04-09 21:49</t>
  </si>
  <si>
    <t>2016-04-09 05:59</t>
  </si>
  <si>
    <t>MONGSTAD</t>
  </si>
  <si>
    <t>2016-04-08 19:22</t>
  </si>
  <si>
    <t>2016-04-08 07:02</t>
  </si>
  <si>
    <t>DUSAVIK</t>
  </si>
  <si>
    <t>2016-04-07 13:42</t>
  </si>
  <si>
    <t>2016-04-06 19:10</t>
  </si>
  <si>
    <t>TANANGER</t>
  </si>
  <si>
    <t>2016-04-06 18:07</t>
  </si>
  <si>
    <t>2016-04-06 09:14</t>
  </si>
  <si>
    <t>2016-04-04 18:04</t>
  </si>
  <si>
    <t>2016-04-03 05:41</t>
  </si>
  <si>
    <t>ROERVIK</t>
  </si>
  <si>
    <t>2016-03-30 05:41</t>
  </si>
  <si>
    <t>2016-03-30 05:36</t>
  </si>
  <si>
    <t>SANDNESSJOEN</t>
  </si>
  <si>
    <t>2016-03-29 21:09</t>
  </si>
  <si>
    <t>2016-03-29 21:07</t>
  </si>
  <si>
    <t>2016-03-27 05:55</t>
  </si>
  <si>
    <t>2016-03-27 05:46</t>
  </si>
  <si>
    <t>KRISTIANSUND</t>
  </si>
  <si>
    <t>2016-03-26 06:10</t>
  </si>
  <si>
    <t>2016-03-25 11:33</t>
  </si>
  <si>
    <t>2016-03-24 15:13</t>
  </si>
  <si>
    <t>2016-03-24 06:57</t>
  </si>
  <si>
    <t>HAUGESUND</t>
  </si>
  <si>
    <t>2016-03-23 18:48</t>
  </si>
  <si>
    <t>STORASUND</t>
  </si>
  <si>
    <t>2016-03-23 18:42</t>
  </si>
  <si>
    <t>2016-03-23 18:32</t>
  </si>
  <si>
    <t>VORMEDAL</t>
  </si>
  <si>
    <t>2016-03-23 18:22</t>
  </si>
  <si>
    <t>2016-03-23 18:20</t>
  </si>
  <si>
    <t>ESBJERG</t>
  </si>
  <si>
    <t>2016-03-22 15:39</t>
  </si>
  <si>
    <t>2016-03-22 07:23</t>
  </si>
  <si>
    <t>2016-03-21 06:08</t>
  </si>
  <si>
    <t>2016-03-20 06:58</t>
  </si>
  <si>
    <t>2016-03-18 15:08</t>
  </si>
  <si>
    <t>2016-03-18 11:03</t>
  </si>
  <si>
    <t>2016-03-18 09:58</t>
  </si>
  <si>
    <t>2016-03-17 06:13</t>
  </si>
  <si>
    <t>NEUE WESER ANCH</t>
  </si>
  <si>
    <t>2016-03-15 20:40</t>
  </si>
  <si>
    <t>2016-03-15 20:36</t>
  </si>
  <si>
    <t>BREMERHAVEN</t>
  </si>
  <si>
    <t>2016-03-15 18:10</t>
  </si>
  <si>
    <t>2016-03-15 17:27</t>
  </si>
  <si>
    <t>BREMEN</t>
  </si>
  <si>
    <t>2016-03-15 14:29</t>
  </si>
  <si>
    <t>2016-03-14 09:46</t>
  </si>
  <si>
    <t>2016-03-14 06:17</t>
  </si>
  <si>
    <t>2016-03-14 05:26</t>
  </si>
  <si>
    <t>2016-03-13 16:01</t>
  </si>
  <si>
    <t>2016-03-12 14:46</t>
  </si>
  <si>
    <t>2016-03-12 09:46</t>
  </si>
  <si>
    <t>2016-03-12 06:22</t>
  </si>
  <si>
    <t>2016-03-11 17:08</t>
  </si>
  <si>
    <t>2016-03-10 16:36</t>
  </si>
  <si>
    <t>2016-03-08 23:35</t>
  </si>
  <si>
    <t>2016-03-08 14:09</t>
  </si>
  <si>
    <t>2016-03-07 20:05</t>
  </si>
  <si>
    <t>2016-03-06 17:53</t>
  </si>
  <si>
    <t>2016-03-06 11:56</t>
  </si>
  <si>
    <t>2016-03-05 21:18</t>
  </si>
  <si>
    <t>2016-03-05 08:13</t>
  </si>
  <si>
    <t>2016-03-04 15:55</t>
  </si>
  <si>
    <t>2016-03-04 14:53</t>
  </si>
  <si>
    <t>2016-03-04 11:55</t>
  </si>
  <si>
    <t>2016-03-02 19:13</t>
  </si>
  <si>
    <t>2016-02-28 10:13</t>
  </si>
  <si>
    <t>2016-02-26 22:11</t>
  </si>
  <si>
    <t>2016-02-25 18:24</t>
  </si>
  <si>
    <t>2016-02-25 17:23</t>
  </si>
  <si>
    <t>2016-02-25 10:30</t>
  </si>
  <si>
    <t>2016-02-23 13:31</t>
  </si>
  <si>
    <t>2016-02-23 12:42</t>
  </si>
  <si>
    <t>BLUMENTHAL</t>
  </si>
  <si>
    <t>2016-02-23 10:33</t>
  </si>
  <si>
    <t>2016-02-23 10:06</t>
  </si>
  <si>
    <t>2016-02-23 09:27</t>
  </si>
  <si>
    <t>2016-02-21 12:44</t>
  </si>
  <si>
    <t>2016-02-21 10:11</t>
  </si>
  <si>
    <t>2016-02-21 09:39</t>
  </si>
  <si>
    <t>2016-02-20 14:28</t>
  </si>
  <si>
    <t>2016-02-16 07:10</t>
  </si>
  <si>
    <t xml:space="preserve">Tonnage </t>
  </si>
  <si>
    <t>Time in port (hrs)</t>
  </si>
  <si>
    <t>Time in port (m)</t>
  </si>
  <si>
    <t>Speed (knots)</t>
  </si>
  <si>
    <t>Transit time (hrs)</t>
  </si>
  <si>
    <t>Transit time (m)</t>
  </si>
  <si>
    <t>Distance Travelled (NM)</t>
  </si>
  <si>
    <t>Port</t>
  </si>
  <si>
    <t>Move Type</t>
  </si>
  <si>
    <t>Time (UTC)</t>
  </si>
  <si>
    <t>Aagotnes</t>
  </si>
  <si>
    <t>Fjordbase</t>
  </si>
  <si>
    <t>Vestbase</t>
  </si>
  <si>
    <t>Averøy</t>
  </si>
  <si>
    <t>Tananger A</t>
  </si>
  <si>
    <t>Tananger N</t>
  </si>
  <si>
    <t>BASE</t>
  </si>
  <si>
    <t>DATO</t>
  </si>
  <si>
    <t>KLOKKESLETT</t>
  </si>
  <si>
    <t>TID PÅ BASE</t>
  </si>
  <si>
    <t>SEILINGSTID</t>
  </si>
  <si>
    <t>Tid på sjø</t>
  </si>
  <si>
    <t>Tid ved kai</t>
  </si>
  <si>
    <t>Tid i perioden</t>
  </si>
  <si>
    <t>(Utregnet fra andre interne og konfidensielle dokumenter)</t>
  </si>
  <si>
    <t>Aktiv tid ved kai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</si>
</sst>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5" formatCode="dd/mm/yy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7">
    <xf numFmtId="0" fontId="0" fillId="0" borderId="0" xfId="0"/>
    <xf numFmtId="0" fontId="4" fillId="0" borderId="0" xfId="1" applyFont="1" applyBorder="1"/>
    <xf numFmtId="0" fontId="4" fillId="0" borderId="1" xfId="1" applyFont="1" applyBorder="1"/>
    <xf numFmtId="0" fontId="4" fillId="0" borderId="0" xfId="1" applyFont="1" applyFill="1" applyBorder="1"/>
    <xf numFmtId="14" fontId="0" fillId="0" borderId="0" xfId="0" applyNumberFormat="1" applyFont="1" applyBorder="1"/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20" fontId="0" fillId="0" borderId="0" xfId="0" applyNumberFormat="1"/>
    <xf numFmtId="14" fontId="0" fillId="0" borderId="0" xfId="0" applyNumberFormat="1"/>
    <xf numFmtId="0" fontId="4" fillId="0" borderId="6" xfId="1" applyFont="1" applyBorder="1"/>
    <xf numFmtId="0" fontId="4" fillId="0" borderId="5" xfId="1" applyFont="1" applyBorder="1"/>
    <xf numFmtId="14" fontId="0" fillId="0" borderId="5" xfId="0" applyNumberFormat="1" applyFont="1" applyBorder="1"/>
    <xf numFmtId="0" fontId="0" fillId="0" borderId="5" xfId="0" applyFont="1" applyBorder="1"/>
    <xf numFmtId="20" fontId="5" fillId="0" borderId="5" xfId="1" applyNumberFormat="1" applyFont="1" applyBorder="1"/>
    <xf numFmtId="0" fontId="0" fillId="0" borderId="5" xfId="0" applyBorder="1"/>
    <xf numFmtId="0" fontId="0" fillId="0" borderId="0" xfId="0" applyFont="1" applyBorder="1"/>
    <xf numFmtId="0" fontId="4" fillId="0" borderId="7" xfId="1" applyFont="1" applyBorder="1"/>
    <xf numFmtId="0" fontId="4" fillId="0" borderId="4" xfId="1" applyFont="1" applyBorder="1"/>
    <xf numFmtId="14" fontId="0" fillId="0" borderId="4" xfId="0" applyNumberFormat="1" applyFont="1" applyBorder="1"/>
    <xf numFmtId="0" fontId="0" fillId="0" borderId="4" xfId="0" applyFont="1" applyBorder="1"/>
    <xf numFmtId="0" fontId="0" fillId="0" borderId="4" xfId="0" applyBorder="1"/>
    <xf numFmtId="164" fontId="5" fillId="0" borderId="5" xfId="1" applyNumberFormat="1" applyFont="1" applyBorder="1"/>
    <xf numFmtId="164" fontId="5" fillId="0" borderId="0" xfId="1" applyNumberFormat="1" applyFont="1" applyBorder="1"/>
    <xf numFmtId="164" fontId="5" fillId="0" borderId="4" xfId="1" applyNumberFormat="1" applyFont="1" applyBorder="1"/>
    <xf numFmtId="164" fontId="0" fillId="0" borderId="0" xfId="0" applyNumberFormat="1"/>
    <xf numFmtId="14" fontId="2" fillId="2" borderId="3" xfId="1" applyNumberFormat="1" applyFont="1" applyFill="1" applyBorder="1" applyAlignment="1">
      <alignment horizontal="center"/>
    </xf>
    <xf numFmtId="0" fontId="4" fillId="0" borderId="4" xfId="1" applyFont="1" applyFill="1" applyBorder="1"/>
    <xf numFmtId="20" fontId="6" fillId="0" borderId="4" xfId="0" applyNumberFormat="1" applyFont="1" applyBorder="1"/>
    <xf numFmtId="0" fontId="4" fillId="0" borderId="5" xfId="1" applyFont="1" applyFill="1" applyBorder="1"/>
    <xf numFmtId="20" fontId="6" fillId="0" borderId="5" xfId="0" applyNumberFormat="1" applyFont="1" applyBorder="1"/>
    <xf numFmtId="20" fontId="0" fillId="0" borderId="4" xfId="0" applyNumberFormat="1" applyBorder="1"/>
    <xf numFmtId="20" fontId="0" fillId="0" borderId="5" xfId="0" applyNumberFormat="1" applyBorder="1"/>
    <xf numFmtId="0" fontId="9" fillId="0" borderId="0" xfId="0" applyFont="1"/>
    <xf numFmtId="2" fontId="0" fillId="0" borderId="0" xfId="0" applyNumberFormat="1"/>
    <xf numFmtId="0" fontId="1" fillId="0" borderId="0" xfId="1"/>
    <xf numFmtId="2" fontId="1" fillId="0" borderId="0" xfId="1" applyNumberFormat="1"/>
    <xf numFmtId="4" fontId="1" fillId="0" borderId="0" xfId="1" applyNumberFormat="1"/>
    <xf numFmtId="49" fontId="1" fillId="0" borderId="0" xfId="1" applyNumberFormat="1" applyFont="1"/>
    <xf numFmtId="16" fontId="1" fillId="0" borderId="0" xfId="1" applyNumberFormat="1"/>
    <xf numFmtId="0" fontId="2" fillId="2" borderId="4" xfId="1" applyFont="1" applyFill="1" applyBorder="1" applyAlignment="1">
      <alignment horizontal="center"/>
    </xf>
    <xf numFmtId="2" fontId="0" fillId="0" borderId="5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2" fontId="0" fillId="0" borderId="4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vertical="center"/>
    </xf>
    <xf numFmtId="165" fontId="0" fillId="0" borderId="5" xfId="0" applyNumberFormat="1" applyFont="1" applyBorder="1"/>
    <xf numFmtId="165" fontId="0" fillId="0" borderId="4" xfId="0" applyNumberFormat="1" applyFont="1" applyBorder="1"/>
    <xf numFmtId="165" fontId="0" fillId="0" borderId="5" xfId="0" applyNumberFormat="1" applyBorder="1"/>
    <xf numFmtId="165" fontId="0" fillId="0" borderId="0" xfId="0" applyNumberFormat="1"/>
    <xf numFmtId="0" fontId="2" fillId="2" borderId="4" xfId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165" fontId="0" fillId="0" borderId="0" xfId="0" applyNumberFormat="1" applyBorder="1"/>
    <xf numFmtId="165" fontId="0" fillId="0" borderId="3" xfId="0" applyNumberFormat="1" applyBorder="1"/>
    <xf numFmtId="0" fontId="4" fillId="0" borderId="1" xfId="1" applyFont="1" applyFill="1" applyBorder="1"/>
    <xf numFmtId="14" fontId="0" fillId="0" borderId="0" xfId="0" applyNumberFormat="1" applyFont="1" applyFill="1" applyBorder="1"/>
    <xf numFmtId="0" fontId="0" fillId="0" borderId="0" xfId="0" applyFont="1" applyFill="1" applyBorder="1"/>
    <xf numFmtId="164" fontId="5" fillId="0" borderId="0" xfId="1" applyNumberFormat="1" applyFont="1" applyFill="1" applyBorder="1"/>
    <xf numFmtId="0" fontId="0" fillId="0" borderId="0" xfId="0" applyFill="1" applyBorder="1"/>
    <xf numFmtId="0" fontId="0" fillId="0" borderId="0" xfId="0" applyFill="1"/>
    <xf numFmtId="0" fontId="4" fillId="0" borderId="7" xfId="1" applyFont="1" applyFill="1" applyBorder="1"/>
    <xf numFmtId="14" fontId="0" fillId="0" borderId="4" xfId="0" applyNumberFormat="1" applyFont="1" applyFill="1" applyBorder="1"/>
    <xf numFmtId="0" fontId="0" fillId="0" borderId="4" xfId="0" applyFont="1" applyFill="1" applyBorder="1"/>
    <xf numFmtId="164" fontId="5" fillId="0" borderId="4" xfId="1" applyNumberFormat="1" applyFont="1" applyFill="1" applyBorder="1"/>
    <xf numFmtId="0" fontId="4" fillId="0" borderId="6" xfId="1" applyFont="1" applyFill="1" applyBorder="1"/>
    <xf numFmtId="14" fontId="0" fillId="0" borderId="5" xfId="0" applyNumberFormat="1" applyFont="1" applyFill="1" applyBorder="1"/>
    <xf numFmtId="0" fontId="0" fillId="0" borderId="5" xfId="0" applyFont="1" applyFill="1" applyBorder="1"/>
    <xf numFmtId="164" fontId="5" fillId="0" borderId="5" xfId="1" applyNumberFormat="1" applyFont="1" applyFill="1" applyBorder="1"/>
    <xf numFmtId="0" fontId="3" fillId="0" borderId="6" xfId="0" applyFont="1" applyFill="1" applyBorder="1"/>
    <xf numFmtId="0" fontId="3" fillId="0" borderId="5" xfId="0" applyFont="1" applyFill="1" applyBorder="1"/>
    <xf numFmtId="164" fontId="0" fillId="0" borderId="5" xfId="0" applyNumberFormat="1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164" fontId="0" fillId="0" borderId="0" xfId="0" applyNumberFormat="1" applyFont="1" applyFill="1" applyBorder="1"/>
    <xf numFmtId="14" fontId="4" fillId="0" borderId="0" xfId="1" applyNumberFormat="1" applyFont="1" applyFill="1" applyBorder="1"/>
    <xf numFmtId="164" fontId="0" fillId="0" borderId="4" xfId="0" applyNumberFormat="1" applyFont="1" applyFill="1" applyBorder="1"/>
    <xf numFmtId="0" fontId="3" fillId="0" borderId="4" xfId="0" applyFont="1" applyFill="1" applyBorder="1"/>
    <xf numFmtId="14" fontId="4" fillId="0" borderId="4" xfId="1" applyNumberFormat="1" applyFont="1" applyFill="1" applyBorder="1"/>
    <xf numFmtId="0" fontId="3" fillId="0" borderId="7" xfId="0" applyFont="1" applyFill="1" applyBorder="1"/>
    <xf numFmtId="14" fontId="6" fillId="0" borderId="0" xfId="0" applyNumberFormat="1" applyFont="1" applyFill="1" applyBorder="1"/>
    <xf numFmtId="0" fontId="6" fillId="0" borderId="0" xfId="0" applyFont="1" applyFill="1" applyBorder="1"/>
    <xf numFmtId="164" fontId="6" fillId="0" borderId="0" xfId="0" applyNumberFormat="1" applyFont="1" applyFill="1" applyBorder="1"/>
    <xf numFmtId="14" fontId="6" fillId="0" borderId="4" xfId="0" applyNumberFormat="1" applyFont="1" applyFill="1" applyBorder="1"/>
    <xf numFmtId="0" fontId="6" fillId="0" borderId="4" xfId="0" applyFont="1" applyFill="1" applyBorder="1"/>
    <xf numFmtId="14" fontId="0" fillId="0" borderId="0" xfId="0" applyNumberFormat="1" applyFill="1"/>
    <xf numFmtId="164" fontId="0" fillId="0" borderId="0" xfId="0" applyNumberFormat="1" applyFill="1"/>
    <xf numFmtId="20" fontId="5" fillId="0" borderId="0" xfId="1" applyNumberFormat="1" applyFont="1" applyFill="1" applyBorder="1"/>
    <xf numFmtId="20" fontId="6" fillId="0" borderId="0" xfId="0" applyNumberFormat="1" applyFont="1" applyFill="1" applyBorder="1"/>
    <xf numFmtId="0" fontId="9" fillId="0" borderId="0" xfId="0" applyFont="1" applyFill="1"/>
    <xf numFmtId="17" fontId="9" fillId="0" borderId="0" xfId="0" applyNumberFormat="1" applyFont="1" applyFill="1"/>
    <xf numFmtId="0" fontId="0" fillId="0" borderId="4" xfId="0" applyFill="1" applyBorder="1"/>
    <xf numFmtId="20" fontId="6" fillId="0" borderId="4" xfId="0" applyNumberFormat="1" applyFont="1" applyFill="1" applyBorder="1"/>
    <xf numFmtId="0" fontId="0" fillId="0" borderId="5" xfId="0" applyFill="1" applyBorder="1"/>
    <xf numFmtId="20" fontId="6" fillId="0" borderId="5" xfId="0" applyNumberFormat="1" applyFont="1" applyFill="1" applyBorder="1"/>
    <xf numFmtId="20" fontId="0" fillId="0" borderId="0" xfId="0" applyNumberFormat="1" applyFill="1" applyBorder="1"/>
    <xf numFmtId="14" fontId="0" fillId="0" borderId="0" xfId="0" applyNumberFormat="1" applyFill="1" applyBorder="1"/>
    <xf numFmtId="14" fontId="0" fillId="0" borderId="4" xfId="0" applyNumberFormat="1" applyFill="1" applyBorder="1"/>
    <xf numFmtId="20" fontId="0" fillId="0" borderId="4" xfId="0" applyNumberFormat="1" applyFill="1" applyBorder="1"/>
    <xf numFmtId="14" fontId="0" fillId="0" borderId="5" xfId="0" applyNumberFormat="1" applyFill="1" applyBorder="1"/>
    <xf numFmtId="20" fontId="0" fillId="0" borderId="5" xfId="0" applyNumberFormat="1" applyFill="1" applyBorder="1"/>
    <xf numFmtId="20" fontId="0" fillId="0" borderId="0" xfId="0" applyNumberFormat="1" applyFill="1"/>
    <xf numFmtId="0" fontId="1" fillId="0" borderId="8" xfId="1" applyBorder="1"/>
    <xf numFmtId="2" fontId="1" fillId="0" borderId="8" xfId="1" applyNumberFormat="1" applyBorder="1"/>
    <xf numFmtId="0" fontId="1" fillId="0" borderId="10" xfId="1" applyBorder="1"/>
    <xf numFmtId="49" fontId="1" fillId="0" borderId="10" xfId="1" applyNumberFormat="1" applyBorder="1"/>
    <xf numFmtId="2" fontId="1" fillId="0" borderId="11" xfId="1" applyNumberFormat="1" applyBorder="1"/>
    <xf numFmtId="0" fontId="2" fillId="0" borderId="8" xfId="1" applyFont="1" applyBorder="1"/>
    <xf numFmtId="2" fontId="1" fillId="0" borderId="10" xfId="1" applyNumberFormat="1" applyBorder="1"/>
    <xf numFmtId="2" fontId="1" fillId="0" borderId="9" xfId="1" applyNumberFormat="1" applyBorder="1"/>
    <xf numFmtId="2" fontId="2" fillId="2" borderId="8" xfId="1" applyNumberFormat="1" applyFont="1" applyFill="1" applyBorder="1"/>
    <xf numFmtId="2" fontId="2" fillId="2" borderId="9" xfId="1" applyNumberFormat="1" applyFont="1" applyFill="1" applyBorder="1"/>
    <xf numFmtId="0" fontId="2" fillId="2" borderId="4" xfId="1" applyFont="1" applyFill="1" applyBorder="1" applyAlignment="1">
      <alignment horizontal="center"/>
    </xf>
    <xf numFmtId="2" fontId="0" fillId="0" borderId="5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2" fontId="0" fillId="0" borderId="5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2" fontId="0" fillId="0" borderId="4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Q345"/>
  <sheetViews>
    <sheetView tabSelected="1" topLeftCell="B1" workbookViewId="0">
      <pane ySplit="1" topLeftCell="A2" activePane="bottomLeft" state="frozen"/>
      <selection pane="bottomLeft" activeCell="B1" sqref="B1"/>
    </sheetView>
  </sheetViews>
  <sheetFormatPr baseColWidth="10" defaultColWidth="8.88671875" defaultRowHeight="14.4" x14ac:dyDescent="0.3"/>
  <cols>
    <col min="1" max="1" width="19.88671875" customWidth="1"/>
    <col min="2" max="2" width="47.6640625" customWidth="1"/>
    <col min="3" max="3" width="11.6640625" customWidth="1"/>
    <col min="4" max="4" width="6.109375" customWidth="1"/>
    <col min="5" max="5" width="7.109375" customWidth="1"/>
    <col min="6" max="6" width="13" customWidth="1"/>
    <col min="7" max="7" width="18" customWidth="1"/>
    <col min="8" max="8" width="7" customWidth="1"/>
    <col min="9" max="9" width="10.109375" customWidth="1"/>
  </cols>
  <sheetData>
    <row r="1" spans="1:17" x14ac:dyDescent="0.3">
      <c r="A1" s="5" t="s">
        <v>0</v>
      </c>
      <c r="B1" s="6" t="s">
        <v>1</v>
      </c>
      <c r="C1" s="6" t="s">
        <v>2</v>
      </c>
      <c r="D1" s="110" t="s">
        <v>3</v>
      </c>
      <c r="E1" s="110"/>
      <c r="F1" s="49" t="s">
        <v>409</v>
      </c>
      <c r="G1" s="49" t="s">
        <v>136</v>
      </c>
      <c r="H1" s="49" t="s">
        <v>137</v>
      </c>
      <c r="I1" s="49" t="s">
        <v>138</v>
      </c>
      <c r="J1" s="49" t="s">
        <v>410</v>
      </c>
      <c r="K1" s="49" t="s">
        <v>411</v>
      </c>
      <c r="L1" s="49" t="s">
        <v>413</v>
      </c>
      <c r="M1" s="49" t="s">
        <v>412</v>
      </c>
      <c r="N1" s="49" t="s">
        <v>414</v>
      </c>
    </row>
    <row r="2" spans="1:17" x14ac:dyDescent="0.3">
      <c r="A2" s="9" t="s">
        <v>13</v>
      </c>
      <c r="B2" s="10" t="s">
        <v>5</v>
      </c>
      <c r="C2" s="11">
        <v>41944</v>
      </c>
      <c r="D2" s="14"/>
      <c r="E2" s="13">
        <v>0.66666666666666663</v>
      </c>
      <c r="F2" s="14"/>
      <c r="G2" s="14"/>
      <c r="H2" s="14"/>
      <c r="I2" s="14"/>
      <c r="J2" s="111">
        <f>((C7+E7)-(C2+E2))*24</f>
        <v>1.0000000001164153</v>
      </c>
      <c r="K2" s="114">
        <f>SUM(F2:F7)</f>
        <v>188</v>
      </c>
      <c r="L2" s="114">
        <v>0</v>
      </c>
      <c r="M2" s="114">
        <f>K2/J2</f>
        <v>187.99999997811392</v>
      </c>
      <c r="N2" s="114">
        <f>L2/J2</f>
        <v>0</v>
      </c>
    </row>
    <row r="3" spans="1:17" s="58" customFormat="1" x14ac:dyDescent="0.3">
      <c r="A3" s="53"/>
      <c r="B3" s="3" t="s">
        <v>399</v>
      </c>
      <c r="C3" s="54">
        <v>41944</v>
      </c>
      <c r="D3" s="57"/>
      <c r="E3" s="85">
        <v>0.67013888888888884</v>
      </c>
      <c r="F3" s="57"/>
      <c r="G3" s="57"/>
      <c r="H3" s="57"/>
      <c r="I3" s="57"/>
      <c r="J3" s="112"/>
      <c r="K3" s="115"/>
      <c r="L3" s="115"/>
      <c r="M3" s="115"/>
      <c r="N3" s="115"/>
    </row>
    <row r="4" spans="1:17" s="58" customFormat="1" x14ac:dyDescent="0.3">
      <c r="A4" s="53"/>
      <c r="B4" s="3" t="s">
        <v>408</v>
      </c>
      <c r="C4" s="54">
        <v>41944</v>
      </c>
      <c r="D4" s="57"/>
      <c r="E4" s="85">
        <v>0.67361111111111116</v>
      </c>
      <c r="F4" s="57">
        <v>188</v>
      </c>
      <c r="G4" s="57" t="s">
        <v>258</v>
      </c>
      <c r="H4" s="57">
        <v>1.61</v>
      </c>
      <c r="I4" s="57">
        <v>3</v>
      </c>
      <c r="J4" s="112"/>
      <c r="K4" s="115"/>
      <c r="L4" s="115"/>
      <c r="M4" s="115"/>
      <c r="N4" s="115"/>
    </row>
    <row r="5" spans="1:17" s="58" customFormat="1" x14ac:dyDescent="0.3">
      <c r="A5" s="57"/>
      <c r="B5" s="3" t="s">
        <v>407</v>
      </c>
      <c r="C5" s="54">
        <v>41944</v>
      </c>
      <c r="D5" s="57"/>
      <c r="E5" s="86">
        <v>0.72569444444444453</v>
      </c>
      <c r="F5" s="57"/>
      <c r="G5" s="57"/>
      <c r="H5" s="57"/>
      <c r="I5" s="57"/>
      <c r="J5" s="112"/>
      <c r="K5" s="115"/>
      <c r="L5" s="115"/>
      <c r="M5" s="115"/>
      <c r="N5" s="115"/>
    </row>
    <row r="6" spans="1:17" s="58" customFormat="1" x14ac:dyDescent="0.3">
      <c r="A6" s="57"/>
      <c r="B6" s="3" t="s">
        <v>176</v>
      </c>
      <c r="C6" s="54">
        <v>41944</v>
      </c>
      <c r="D6" s="57"/>
      <c r="E6" s="86">
        <v>0.72916666666666663</v>
      </c>
      <c r="F6" s="57"/>
      <c r="G6" s="57"/>
      <c r="H6" s="57"/>
      <c r="I6" s="57"/>
      <c r="J6" s="112"/>
      <c r="K6" s="115"/>
      <c r="L6" s="115"/>
      <c r="M6" s="115"/>
      <c r="N6" s="115"/>
      <c r="O6" s="87"/>
      <c r="P6" s="87"/>
      <c r="Q6" s="88"/>
    </row>
    <row r="7" spans="1:17" s="58" customFormat="1" x14ac:dyDescent="0.3">
      <c r="A7" s="89"/>
      <c r="B7" s="26" t="s">
        <v>6</v>
      </c>
      <c r="C7" s="60">
        <v>41944</v>
      </c>
      <c r="D7" s="89"/>
      <c r="E7" s="90">
        <v>0.70833333333333337</v>
      </c>
      <c r="F7" s="89"/>
      <c r="G7" s="89"/>
      <c r="H7" s="89"/>
      <c r="I7" s="89"/>
      <c r="J7" s="113"/>
      <c r="K7" s="116"/>
      <c r="L7" s="116"/>
      <c r="M7" s="116"/>
      <c r="N7" s="116"/>
      <c r="O7" s="87"/>
      <c r="P7" s="87"/>
      <c r="Q7" s="87"/>
    </row>
    <row r="8" spans="1:17" s="58" customFormat="1" x14ac:dyDescent="0.3">
      <c r="A8" s="91" t="s">
        <v>218</v>
      </c>
      <c r="B8" s="28" t="s">
        <v>406</v>
      </c>
      <c r="C8" s="64">
        <v>41944</v>
      </c>
      <c r="D8" s="91"/>
      <c r="E8" s="92">
        <v>0.80208333333333337</v>
      </c>
      <c r="F8" s="91"/>
      <c r="G8" s="91"/>
      <c r="H8" s="91"/>
      <c r="I8" s="91"/>
      <c r="J8" s="117">
        <f>((C20+E20)-(C8+E8))*24</f>
        <v>16.5</v>
      </c>
      <c r="K8" s="120">
        <f>SUM(F12:F20)</f>
        <v>774</v>
      </c>
      <c r="L8" s="120">
        <f>SUM(F8:F10)</f>
        <v>17</v>
      </c>
      <c r="M8" s="117">
        <f>K8/J8</f>
        <v>46.909090909090907</v>
      </c>
      <c r="N8" s="117">
        <f>L8/J8</f>
        <v>1.0303030303030303</v>
      </c>
      <c r="O8" s="87"/>
      <c r="P8" s="87"/>
      <c r="Q8" s="87"/>
    </row>
    <row r="9" spans="1:17" s="58" customFormat="1" x14ac:dyDescent="0.3">
      <c r="A9" s="57"/>
      <c r="B9" s="3" t="s">
        <v>405</v>
      </c>
      <c r="C9" s="54">
        <v>41944</v>
      </c>
      <c r="D9" s="57"/>
      <c r="E9" s="86">
        <v>0.80902777777777779</v>
      </c>
      <c r="F9" s="57">
        <v>4</v>
      </c>
      <c r="G9" s="57" t="s">
        <v>416</v>
      </c>
      <c r="H9" s="57"/>
      <c r="I9" s="57" t="s">
        <v>417</v>
      </c>
      <c r="J9" s="118"/>
      <c r="K9" s="121"/>
      <c r="L9" s="121"/>
      <c r="M9" s="118"/>
      <c r="N9" s="118"/>
      <c r="O9" s="87"/>
      <c r="P9" s="87"/>
      <c r="Q9" s="87"/>
    </row>
    <row r="10" spans="1:17" s="58" customFormat="1" x14ac:dyDescent="0.3">
      <c r="A10" s="57"/>
      <c r="B10" s="3" t="s">
        <v>213</v>
      </c>
      <c r="C10" s="54">
        <v>41944</v>
      </c>
      <c r="D10" s="57"/>
      <c r="E10" s="93">
        <v>0.84027777777777779</v>
      </c>
      <c r="F10" s="57">
        <v>13</v>
      </c>
      <c r="G10" s="57" t="s">
        <v>415</v>
      </c>
      <c r="H10" s="57"/>
      <c r="I10" s="57" t="s">
        <v>194</v>
      </c>
      <c r="J10" s="118"/>
      <c r="K10" s="121"/>
      <c r="L10" s="121"/>
      <c r="M10" s="118"/>
      <c r="N10" s="118"/>
      <c r="O10" s="87"/>
      <c r="P10" s="87"/>
      <c r="Q10" s="87"/>
    </row>
    <row r="11" spans="1:17" s="58" customFormat="1" x14ac:dyDescent="0.3">
      <c r="A11" s="57"/>
      <c r="B11" s="3" t="s">
        <v>241</v>
      </c>
      <c r="C11" s="54">
        <v>41944</v>
      </c>
      <c r="D11" s="57"/>
      <c r="E11" s="93">
        <v>0.85416666666666663</v>
      </c>
      <c r="F11" s="57"/>
      <c r="G11" s="57"/>
      <c r="H11" s="57"/>
      <c r="I11" s="57"/>
      <c r="J11" s="118"/>
      <c r="K11" s="121"/>
      <c r="L11" s="121"/>
      <c r="M11" s="118"/>
      <c r="N11" s="118"/>
    </row>
    <row r="12" spans="1:17" s="58" customFormat="1" x14ac:dyDescent="0.3">
      <c r="A12" s="57"/>
      <c r="B12" s="3" t="s">
        <v>404</v>
      </c>
      <c r="C12" s="54">
        <v>41944</v>
      </c>
      <c r="D12" s="57"/>
      <c r="E12" s="93">
        <v>0.86805555555555547</v>
      </c>
      <c r="F12" s="57">
        <v>188</v>
      </c>
      <c r="G12" s="57" t="s">
        <v>293</v>
      </c>
      <c r="H12" s="57">
        <v>1.61</v>
      </c>
      <c r="I12" s="57">
        <v>3</v>
      </c>
      <c r="J12" s="118"/>
      <c r="K12" s="121"/>
      <c r="L12" s="121"/>
      <c r="M12" s="118"/>
      <c r="N12" s="118"/>
    </row>
    <row r="13" spans="1:17" s="58" customFormat="1" x14ac:dyDescent="0.3">
      <c r="A13" s="57"/>
      <c r="B13" s="3" t="s">
        <v>213</v>
      </c>
      <c r="C13" s="54">
        <v>41944</v>
      </c>
      <c r="D13" s="57"/>
      <c r="E13" s="93">
        <v>0.95833333333333337</v>
      </c>
      <c r="F13" s="57"/>
      <c r="G13" s="57"/>
      <c r="H13" s="57"/>
      <c r="I13" s="57"/>
      <c r="J13" s="118"/>
      <c r="K13" s="121"/>
      <c r="L13" s="121"/>
      <c r="M13" s="118"/>
      <c r="N13" s="118"/>
    </row>
    <row r="14" spans="1:17" s="58" customFormat="1" x14ac:dyDescent="0.3">
      <c r="A14" s="57"/>
      <c r="B14" s="3" t="s">
        <v>230</v>
      </c>
      <c r="C14" s="54">
        <v>41944</v>
      </c>
      <c r="D14" s="57"/>
      <c r="E14" s="93">
        <v>0.96875</v>
      </c>
      <c r="F14" s="57"/>
      <c r="G14" s="57"/>
      <c r="H14" s="57"/>
      <c r="I14" s="57"/>
      <c r="J14" s="118"/>
      <c r="K14" s="121"/>
      <c r="L14" s="121"/>
      <c r="M14" s="118"/>
      <c r="N14" s="118"/>
    </row>
    <row r="15" spans="1:17" s="58" customFormat="1" x14ac:dyDescent="0.3">
      <c r="A15" s="57"/>
      <c r="B15" s="3" t="s">
        <v>403</v>
      </c>
      <c r="C15" s="54">
        <v>41944</v>
      </c>
      <c r="D15" s="57"/>
      <c r="E15" s="93">
        <v>0.97222222222222221</v>
      </c>
      <c r="F15" s="57">
        <v>244</v>
      </c>
      <c r="G15" s="57" t="s">
        <v>198</v>
      </c>
      <c r="H15" s="57">
        <v>1.01</v>
      </c>
      <c r="I15" s="57">
        <v>2</v>
      </c>
      <c r="J15" s="118"/>
      <c r="K15" s="121"/>
      <c r="L15" s="121"/>
      <c r="M15" s="118"/>
      <c r="N15" s="118"/>
    </row>
    <row r="16" spans="1:17" s="58" customFormat="1" x14ac:dyDescent="0.3">
      <c r="A16" s="57"/>
      <c r="B16" s="3" t="s">
        <v>331</v>
      </c>
      <c r="C16" s="54">
        <v>41945</v>
      </c>
      <c r="D16" s="57"/>
      <c r="E16" s="93">
        <v>0.2986111111111111</v>
      </c>
      <c r="F16" s="57"/>
      <c r="G16" s="57"/>
      <c r="H16" s="57"/>
      <c r="I16" s="57"/>
      <c r="J16" s="118"/>
      <c r="K16" s="121"/>
      <c r="L16" s="121"/>
      <c r="M16" s="118"/>
      <c r="N16" s="118"/>
    </row>
    <row r="17" spans="1:14" s="58" customFormat="1" x14ac:dyDescent="0.3">
      <c r="A17" s="57"/>
      <c r="B17" s="3" t="s">
        <v>402</v>
      </c>
      <c r="C17" s="54">
        <v>41945</v>
      </c>
      <c r="D17" s="57"/>
      <c r="E17" s="93">
        <v>0.30208333333333331</v>
      </c>
      <c r="F17" s="57">
        <v>342</v>
      </c>
      <c r="G17" s="57" t="s">
        <v>198</v>
      </c>
      <c r="H17" s="57">
        <v>1.04</v>
      </c>
      <c r="I17" s="57">
        <v>4</v>
      </c>
      <c r="J17" s="118"/>
      <c r="K17" s="121"/>
      <c r="L17" s="121"/>
      <c r="M17" s="118"/>
      <c r="N17" s="118"/>
    </row>
    <row r="18" spans="1:14" s="58" customFormat="1" x14ac:dyDescent="0.3">
      <c r="A18" s="57"/>
      <c r="B18" s="3" t="s">
        <v>213</v>
      </c>
      <c r="C18" s="94">
        <v>41945</v>
      </c>
      <c r="D18" s="57"/>
      <c r="E18" s="93">
        <v>0.47569444444444442</v>
      </c>
      <c r="F18" s="57"/>
      <c r="G18" s="57"/>
      <c r="H18" s="57"/>
      <c r="I18" s="57"/>
      <c r="J18" s="118"/>
      <c r="K18" s="121"/>
      <c r="L18" s="121"/>
      <c r="M18" s="118"/>
      <c r="N18" s="118"/>
    </row>
    <row r="19" spans="1:14" s="58" customFormat="1" x14ac:dyDescent="0.3">
      <c r="A19" s="57"/>
      <c r="B19" s="3" t="s">
        <v>176</v>
      </c>
      <c r="C19" s="94">
        <v>41945</v>
      </c>
      <c r="D19" s="57"/>
      <c r="E19" s="93">
        <v>0.4861111111111111</v>
      </c>
      <c r="F19" s="57"/>
      <c r="G19" s="57"/>
      <c r="H19" s="57"/>
      <c r="I19" s="57"/>
      <c r="J19" s="118"/>
      <c r="K19" s="121"/>
      <c r="L19" s="121"/>
      <c r="M19" s="118"/>
      <c r="N19" s="118"/>
    </row>
    <row r="20" spans="1:14" s="58" customFormat="1" x14ac:dyDescent="0.3">
      <c r="A20" s="89"/>
      <c r="B20" s="26" t="s">
        <v>6</v>
      </c>
      <c r="C20" s="95">
        <v>41945</v>
      </c>
      <c r="D20" s="89"/>
      <c r="E20" s="96">
        <v>0.48958333333333331</v>
      </c>
      <c r="F20" s="89"/>
      <c r="G20" s="89"/>
      <c r="H20" s="89"/>
      <c r="I20" s="89"/>
      <c r="J20" s="119"/>
      <c r="K20" s="122"/>
      <c r="L20" s="122"/>
      <c r="M20" s="119"/>
      <c r="N20" s="119"/>
    </row>
    <row r="21" spans="1:14" s="58" customFormat="1" x14ac:dyDescent="0.3">
      <c r="A21" s="91" t="s">
        <v>297</v>
      </c>
      <c r="B21" s="28" t="s">
        <v>401</v>
      </c>
      <c r="C21" s="97">
        <v>41945</v>
      </c>
      <c r="D21" s="91"/>
      <c r="E21" s="98">
        <v>0.5</v>
      </c>
      <c r="F21" s="91"/>
      <c r="G21" s="91"/>
      <c r="H21" s="91"/>
      <c r="I21" s="91"/>
      <c r="J21" s="117">
        <f>((C27+E27)-(C21+E21))*24</f>
        <v>6</v>
      </c>
      <c r="K21" s="120">
        <f>F24</f>
        <v>324</v>
      </c>
      <c r="L21" s="120">
        <f>F22</f>
        <v>1</v>
      </c>
      <c r="M21" s="120">
        <f>K21/J21</f>
        <v>54</v>
      </c>
      <c r="N21" s="117">
        <f>L21/J21</f>
        <v>0.16666666666666666</v>
      </c>
    </row>
    <row r="22" spans="1:14" s="58" customFormat="1" x14ac:dyDescent="0.3">
      <c r="A22" s="57"/>
      <c r="B22" s="3" t="s">
        <v>400</v>
      </c>
      <c r="C22" s="94">
        <v>41945</v>
      </c>
      <c r="D22" s="57"/>
      <c r="E22" s="93">
        <v>0.50694444444444442</v>
      </c>
      <c r="F22" s="57">
        <v>1</v>
      </c>
      <c r="G22" s="57" t="s">
        <v>416</v>
      </c>
      <c r="H22" s="57"/>
      <c r="I22" s="57" t="s">
        <v>417</v>
      </c>
      <c r="J22" s="118"/>
      <c r="K22" s="121"/>
      <c r="L22" s="121"/>
      <c r="M22" s="121"/>
      <c r="N22" s="118"/>
    </row>
    <row r="23" spans="1:14" s="58" customFormat="1" x14ac:dyDescent="0.3">
      <c r="A23" s="57"/>
      <c r="B23" s="3" t="s">
        <v>399</v>
      </c>
      <c r="C23" s="94">
        <v>41945</v>
      </c>
      <c r="D23" s="57"/>
      <c r="E23" s="93">
        <v>0.52777777777777779</v>
      </c>
      <c r="F23" s="57"/>
      <c r="G23" s="57"/>
      <c r="H23" s="57"/>
      <c r="I23" s="57"/>
      <c r="J23" s="118"/>
      <c r="K23" s="121"/>
      <c r="L23" s="121"/>
      <c r="M23" s="121"/>
      <c r="N23" s="118"/>
    </row>
    <row r="24" spans="1:14" s="58" customFormat="1" x14ac:dyDescent="0.3">
      <c r="A24" s="57"/>
      <c r="B24" s="3" t="s">
        <v>398</v>
      </c>
      <c r="C24" s="94">
        <v>41945</v>
      </c>
      <c r="D24" s="57"/>
      <c r="E24" s="93">
        <v>0.53472222222222221</v>
      </c>
      <c r="F24" s="57">
        <v>324</v>
      </c>
      <c r="G24" s="57" t="s">
        <v>384</v>
      </c>
      <c r="H24" s="57">
        <v>1.53</v>
      </c>
      <c r="I24" s="57">
        <v>3</v>
      </c>
      <c r="J24" s="118"/>
      <c r="K24" s="121"/>
      <c r="L24" s="121"/>
      <c r="M24" s="121"/>
      <c r="N24" s="118"/>
    </row>
    <row r="25" spans="1:14" s="58" customFormat="1" x14ac:dyDescent="0.3">
      <c r="A25" s="57"/>
      <c r="B25" s="3" t="s">
        <v>213</v>
      </c>
      <c r="C25" s="94">
        <v>41945</v>
      </c>
      <c r="D25" s="57"/>
      <c r="E25" s="93">
        <v>0.72916666666666663</v>
      </c>
      <c r="F25" s="57"/>
      <c r="G25" s="57"/>
      <c r="H25" s="57"/>
      <c r="I25" s="57"/>
      <c r="J25" s="118"/>
      <c r="K25" s="121"/>
      <c r="L25" s="121"/>
      <c r="M25" s="121"/>
      <c r="N25" s="118"/>
    </row>
    <row r="26" spans="1:14" s="58" customFormat="1" x14ac:dyDescent="0.3">
      <c r="A26" s="57"/>
      <c r="B26" s="3" t="s">
        <v>176</v>
      </c>
      <c r="C26" s="94">
        <v>41945</v>
      </c>
      <c r="D26" s="57"/>
      <c r="E26" s="93">
        <v>0.73611111111111116</v>
      </c>
      <c r="F26" s="57"/>
      <c r="G26" s="57"/>
      <c r="H26" s="57"/>
      <c r="I26" s="57"/>
      <c r="J26" s="118"/>
      <c r="K26" s="121"/>
      <c r="L26" s="121"/>
      <c r="M26" s="121"/>
      <c r="N26" s="118"/>
    </row>
    <row r="27" spans="1:14" s="58" customFormat="1" x14ac:dyDescent="0.3">
      <c r="A27" s="89"/>
      <c r="B27" s="26" t="s">
        <v>6</v>
      </c>
      <c r="C27" s="95">
        <v>41945</v>
      </c>
      <c r="D27" s="89"/>
      <c r="E27" s="96">
        <v>0.75</v>
      </c>
      <c r="F27" s="89"/>
      <c r="G27" s="89"/>
      <c r="H27" s="89"/>
      <c r="I27" s="89"/>
      <c r="J27" s="118"/>
      <c r="K27" s="121"/>
      <c r="L27" s="121"/>
      <c r="M27" s="121"/>
      <c r="N27" s="118"/>
    </row>
    <row r="28" spans="1:14" s="58" customFormat="1" x14ac:dyDescent="0.3">
      <c r="A28" s="91" t="s">
        <v>397</v>
      </c>
      <c r="B28" s="28" t="s">
        <v>396</v>
      </c>
      <c r="C28" s="97">
        <v>41946</v>
      </c>
      <c r="D28" s="91"/>
      <c r="E28" s="98">
        <v>0.3298611111111111</v>
      </c>
      <c r="F28" s="91"/>
      <c r="G28" s="91"/>
      <c r="H28" s="91"/>
      <c r="I28" s="91"/>
      <c r="J28" s="117">
        <f>((C36+E36)-(C28+E28))*24</f>
        <v>10.333333333313931</v>
      </c>
      <c r="K28" s="120">
        <f>SUM(F30:F33)</f>
        <v>586</v>
      </c>
      <c r="L28" s="120">
        <v>0</v>
      </c>
      <c r="M28" s="117">
        <f>K28/J28</f>
        <v>56.709677419461322</v>
      </c>
      <c r="N28" s="120">
        <f>L28/J28</f>
        <v>0</v>
      </c>
    </row>
    <row r="29" spans="1:14" s="58" customFormat="1" x14ac:dyDescent="0.3">
      <c r="A29" s="57"/>
      <c r="B29" s="3" t="s">
        <v>210</v>
      </c>
      <c r="C29" s="94">
        <v>41946</v>
      </c>
      <c r="D29" s="57"/>
      <c r="E29" s="93">
        <v>0.34722222222222227</v>
      </c>
      <c r="F29" s="57"/>
      <c r="G29" s="57"/>
      <c r="H29" s="57"/>
      <c r="I29" s="57"/>
      <c r="J29" s="118"/>
      <c r="K29" s="121"/>
      <c r="L29" s="121"/>
      <c r="M29" s="118"/>
      <c r="N29" s="121"/>
    </row>
    <row r="30" spans="1:14" s="58" customFormat="1" x14ac:dyDescent="0.3">
      <c r="A30" s="57"/>
      <c r="B30" s="3" t="s">
        <v>395</v>
      </c>
      <c r="C30" s="94">
        <v>41946</v>
      </c>
      <c r="D30" s="57"/>
      <c r="E30" s="93">
        <v>0.3888888888888889</v>
      </c>
      <c r="F30" s="57">
        <v>244</v>
      </c>
      <c r="G30" s="57" t="s">
        <v>198</v>
      </c>
      <c r="H30" s="57">
        <v>1.01</v>
      </c>
      <c r="I30" s="57">
        <v>2</v>
      </c>
      <c r="J30" s="118"/>
      <c r="K30" s="121"/>
      <c r="L30" s="121"/>
      <c r="M30" s="118"/>
      <c r="N30" s="121"/>
    </row>
    <row r="31" spans="1:14" s="58" customFormat="1" x14ac:dyDescent="0.3">
      <c r="A31" s="57"/>
      <c r="B31" s="3" t="s">
        <v>213</v>
      </c>
      <c r="C31" s="94">
        <v>41946</v>
      </c>
      <c r="D31" s="57"/>
      <c r="E31" s="93">
        <v>0.52777777777777779</v>
      </c>
      <c r="F31" s="57"/>
      <c r="G31" s="57"/>
      <c r="H31" s="57"/>
      <c r="I31" s="57"/>
      <c r="J31" s="118"/>
      <c r="K31" s="121"/>
      <c r="L31" s="121"/>
      <c r="M31" s="118"/>
      <c r="N31" s="121"/>
    </row>
    <row r="32" spans="1:14" s="58" customFormat="1" x14ac:dyDescent="0.3">
      <c r="A32" s="57"/>
      <c r="B32" s="3" t="s">
        <v>394</v>
      </c>
      <c r="C32" s="94">
        <v>41946</v>
      </c>
      <c r="D32" s="57"/>
      <c r="E32" s="93">
        <v>0.54861111111111105</v>
      </c>
      <c r="F32" s="57"/>
      <c r="G32" s="57"/>
      <c r="H32" s="57"/>
      <c r="I32" s="57"/>
      <c r="J32" s="118"/>
      <c r="K32" s="121"/>
      <c r="L32" s="121"/>
      <c r="M32" s="118"/>
      <c r="N32" s="121"/>
    </row>
    <row r="33" spans="1:14" s="58" customFormat="1" x14ac:dyDescent="0.3">
      <c r="A33" s="57"/>
      <c r="B33" s="3" t="s">
        <v>393</v>
      </c>
      <c r="C33" s="94">
        <v>41946</v>
      </c>
      <c r="D33" s="57"/>
      <c r="E33" s="93">
        <v>0.55902777777777779</v>
      </c>
      <c r="F33" s="57">
        <v>342</v>
      </c>
      <c r="G33" s="57" t="s">
        <v>198</v>
      </c>
      <c r="H33" s="57">
        <v>1.04</v>
      </c>
      <c r="I33" s="57">
        <v>4</v>
      </c>
      <c r="J33" s="118"/>
      <c r="K33" s="121"/>
      <c r="L33" s="121"/>
      <c r="M33" s="118"/>
      <c r="N33" s="121"/>
    </row>
    <row r="34" spans="1:14" s="58" customFormat="1" x14ac:dyDescent="0.3">
      <c r="A34" s="57"/>
      <c r="B34" s="3" t="s">
        <v>213</v>
      </c>
      <c r="C34" s="94">
        <v>41946</v>
      </c>
      <c r="D34" s="57"/>
      <c r="E34" s="93">
        <v>0.71180555555555547</v>
      </c>
      <c r="F34" s="57"/>
      <c r="G34" s="57"/>
      <c r="H34" s="57"/>
      <c r="I34" s="57"/>
      <c r="J34" s="118"/>
      <c r="K34" s="121"/>
      <c r="L34" s="121"/>
      <c r="M34" s="118"/>
      <c r="N34" s="121"/>
    </row>
    <row r="35" spans="1:14" s="58" customFormat="1" x14ac:dyDescent="0.3">
      <c r="A35" s="57"/>
      <c r="B35" s="3" t="s">
        <v>176</v>
      </c>
      <c r="C35" s="94">
        <v>41946</v>
      </c>
      <c r="D35" s="57"/>
      <c r="E35" s="93">
        <v>0.73263888888888884</v>
      </c>
      <c r="F35" s="57"/>
      <c r="G35" s="57"/>
      <c r="H35" s="57"/>
      <c r="I35" s="57"/>
      <c r="J35" s="118"/>
      <c r="K35" s="121"/>
      <c r="L35" s="121"/>
      <c r="M35" s="118"/>
      <c r="N35" s="121"/>
    </row>
    <row r="36" spans="1:14" s="58" customFormat="1" x14ac:dyDescent="0.3">
      <c r="A36" s="89"/>
      <c r="B36" s="26" t="s">
        <v>6</v>
      </c>
      <c r="C36" s="95">
        <v>41946</v>
      </c>
      <c r="D36" s="89"/>
      <c r="E36" s="96">
        <v>0.76041666666666663</v>
      </c>
      <c r="F36" s="89"/>
      <c r="G36" s="89"/>
      <c r="H36" s="89"/>
      <c r="I36" s="89"/>
      <c r="J36" s="119"/>
      <c r="K36" s="122"/>
      <c r="L36" s="122"/>
      <c r="M36" s="119"/>
      <c r="N36" s="122"/>
    </row>
    <row r="37" spans="1:14" s="58" customFormat="1" x14ac:dyDescent="0.3">
      <c r="A37" s="58" t="s">
        <v>297</v>
      </c>
      <c r="B37" s="3" t="s">
        <v>392</v>
      </c>
      <c r="C37" s="83">
        <v>41947</v>
      </c>
      <c r="E37" s="99">
        <v>0.24305555555555555</v>
      </c>
      <c r="J37" s="117">
        <f>((C43+E43)-(C37+E37))*24</f>
        <v>17.499999999941792</v>
      </c>
      <c r="K37" s="120">
        <f>F40</f>
        <v>148</v>
      </c>
      <c r="L37" s="120">
        <v>0</v>
      </c>
      <c r="M37" s="117">
        <f>K37/J37</f>
        <v>8.4571428571709877</v>
      </c>
      <c r="N37" s="120">
        <f>L37/J37</f>
        <v>0</v>
      </c>
    </row>
    <row r="38" spans="1:14" s="58" customFormat="1" x14ac:dyDescent="0.3">
      <c r="B38" s="3" t="s">
        <v>391</v>
      </c>
      <c r="C38" s="83">
        <v>41947</v>
      </c>
      <c r="E38" s="99">
        <v>0.86805555555555547</v>
      </c>
      <c r="J38" s="123"/>
      <c r="K38" s="124"/>
      <c r="L38" s="124"/>
      <c r="M38" s="123"/>
      <c r="N38" s="124"/>
    </row>
    <row r="39" spans="1:14" s="58" customFormat="1" x14ac:dyDescent="0.3">
      <c r="B39" s="3" t="s">
        <v>210</v>
      </c>
      <c r="C39" s="83">
        <v>41947</v>
      </c>
      <c r="E39" s="99">
        <v>0.88541666666666663</v>
      </c>
      <c r="J39" s="123"/>
      <c r="K39" s="124"/>
      <c r="L39" s="124"/>
      <c r="M39" s="123"/>
      <c r="N39" s="124"/>
    </row>
    <row r="40" spans="1:14" s="58" customFormat="1" x14ac:dyDescent="0.3">
      <c r="B40" s="3" t="s">
        <v>364</v>
      </c>
      <c r="C40" s="83">
        <v>41947</v>
      </c>
      <c r="E40" s="99">
        <v>0.88888888888888884</v>
      </c>
      <c r="F40" s="58">
        <v>148</v>
      </c>
      <c r="G40" s="58" t="s">
        <v>293</v>
      </c>
      <c r="H40" s="58">
        <v>1.52</v>
      </c>
      <c r="I40" s="58">
        <v>2</v>
      </c>
      <c r="J40" s="123"/>
      <c r="K40" s="124"/>
      <c r="L40" s="124"/>
      <c r="M40" s="123"/>
      <c r="N40" s="124"/>
    </row>
    <row r="41" spans="1:14" s="58" customFormat="1" x14ac:dyDescent="0.3">
      <c r="B41" s="3" t="s">
        <v>213</v>
      </c>
      <c r="C41" s="83">
        <v>41947</v>
      </c>
      <c r="E41" s="99">
        <v>0.95486111111111116</v>
      </c>
      <c r="J41" s="123"/>
      <c r="K41" s="124"/>
      <c r="L41" s="124"/>
      <c r="M41" s="123"/>
      <c r="N41" s="124"/>
    </row>
    <row r="42" spans="1:14" s="58" customFormat="1" x14ac:dyDescent="0.3">
      <c r="B42" s="3" t="s">
        <v>196</v>
      </c>
      <c r="C42" s="83">
        <v>41947</v>
      </c>
      <c r="E42" s="99">
        <v>0.96527777777777779</v>
      </c>
      <c r="J42" s="123"/>
      <c r="K42" s="124"/>
      <c r="L42" s="124"/>
      <c r="M42" s="123"/>
      <c r="N42" s="124"/>
    </row>
    <row r="43" spans="1:14" s="58" customFormat="1" x14ac:dyDescent="0.3">
      <c r="B43" s="3" t="s">
        <v>219</v>
      </c>
      <c r="C43" s="83">
        <v>41947</v>
      </c>
      <c r="E43" s="99">
        <v>0.97222222222222221</v>
      </c>
      <c r="J43" s="119"/>
      <c r="K43" s="122"/>
      <c r="L43" s="122"/>
      <c r="M43" s="119"/>
      <c r="N43" s="122"/>
    </row>
    <row r="44" spans="1:14" s="58" customFormat="1" x14ac:dyDescent="0.3">
      <c r="A44" s="91" t="s">
        <v>13</v>
      </c>
      <c r="B44" s="28" t="s">
        <v>390</v>
      </c>
      <c r="C44" s="97">
        <v>41948</v>
      </c>
      <c r="D44" s="91"/>
      <c r="E44" s="98">
        <v>2.0833333333333332E-2</v>
      </c>
      <c r="F44" s="91"/>
      <c r="G44" s="91"/>
      <c r="H44" s="91"/>
      <c r="I44" s="91"/>
      <c r="J44" s="117">
        <f>((C57+E57)-(C44+E44))*24</f>
        <v>12.999999999941792</v>
      </c>
      <c r="K44" s="120">
        <f>SUM(F44:F57)</f>
        <v>824</v>
      </c>
      <c r="L44" s="120">
        <v>0</v>
      </c>
      <c r="M44" s="117">
        <f>K44/J44</f>
        <v>63.384615384899192</v>
      </c>
      <c r="N44" s="120">
        <f>L44/J44</f>
        <v>0</v>
      </c>
    </row>
    <row r="45" spans="1:14" s="58" customFormat="1" x14ac:dyDescent="0.3">
      <c r="A45" s="57"/>
      <c r="B45" s="3" t="s">
        <v>389</v>
      </c>
      <c r="C45" s="94">
        <v>41948</v>
      </c>
      <c r="D45" s="57"/>
      <c r="E45" s="93">
        <v>0.17361111111111113</v>
      </c>
      <c r="F45" s="57"/>
      <c r="G45" s="57"/>
      <c r="H45" s="57"/>
      <c r="I45" s="57"/>
      <c r="J45" s="118"/>
      <c r="K45" s="121"/>
      <c r="L45" s="121"/>
      <c r="M45" s="118"/>
      <c r="N45" s="121"/>
    </row>
    <row r="46" spans="1:14" s="58" customFormat="1" x14ac:dyDescent="0.3">
      <c r="A46" s="57"/>
      <c r="B46" s="3" t="s">
        <v>210</v>
      </c>
      <c r="C46" s="94">
        <v>41948</v>
      </c>
      <c r="D46" s="57"/>
      <c r="E46" s="93">
        <v>0.18402777777777779</v>
      </c>
      <c r="F46" s="57"/>
      <c r="G46" s="57"/>
      <c r="H46" s="57"/>
      <c r="I46" s="57"/>
      <c r="J46" s="118"/>
      <c r="K46" s="121"/>
      <c r="L46" s="121"/>
      <c r="M46" s="118"/>
      <c r="N46" s="121"/>
    </row>
    <row r="47" spans="1:14" s="58" customFormat="1" x14ac:dyDescent="0.3">
      <c r="A47" s="57"/>
      <c r="B47" s="3" t="s">
        <v>388</v>
      </c>
      <c r="C47" s="94">
        <v>41948</v>
      </c>
      <c r="D47" s="57"/>
      <c r="E47" s="93">
        <v>0.19097222222222221</v>
      </c>
      <c r="F47" s="57">
        <v>148</v>
      </c>
      <c r="G47" s="57" t="s">
        <v>293</v>
      </c>
      <c r="H47" s="57">
        <v>1.52</v>
      </c>
      <c r="I47" s="57">
        <v>2</v>
      </c>
      <c r="J47" s="118"/>
      <c r="K47" s="121"/>
      <c r="L47" s="121"/>
      <c r="M47" s="118"/>
      <c r="N47" s="121"/>
    </row>
    <row r="48" spans="1:14" s="58" customFormat="1" x14ac:dyDescent="0.3">
      <c r="A48" s="57"/>
      <c r="B48" s="3" t="s">
        <v>274</v>
      </c>
      <c r="C48" s="94">
        <v>41948</v>
      </c>
      <c r="D48" s="57"/>
      <c r="E48" s="93">
        <v>0.25</v>
      </c>
      <c r="F48" s="57"/>
      <c r="G48" s="57"/>
      <c r="H48" s="57"/>
      <c r="I48" s="57"/>
      <c r="J48" s="118"/>
      <c r="K48" s="121"/>
      <c r="L48" s="121"/>
      <c r="M48" s="118"/>
      <c r="N48" s="121"/>
    </row>
    <row r="49" spans="1:14" s="58" customFormat="1" x14ac:dyDescent="0.3">
      <c r="A49" s="57"/>
      <c r="B49" s="3" t="s">
        <v>387</v>
      </c>
      <c r="C49" s="94">
        <v>41948</v>
      </c>
      <c r="D49" s="57"/>
      <c r="E49" s="93">
        <v>0.25694444444444448</v>
      </c>
      <c r="F49" s="57">
        <v>257</v>
      </c>
      <c r="G49" s="57" t="s">
        <v>198</v>
      </c>
      <c r="H49" s="57">
        <v>1.2</v>
      </c>
      <c r="I49" s="57">
        <v>2</v>
      </c>
      <c r="J49" s="118"/>
      <c r="K49" s="121"/>
      <c r="L49" s="121"/>
      <c r="M49" s="118"/>
      <c r="N49" s="121"/>
    </row>
    <row r="50" spans="1:14" s="58" customFormat="1" x14ac:dyDescent="0.3">
      <c r="A50" s="57"/>
      <c r="B50" s="3" t="s">
        <v>213</v>
      </c>
      <c r="C50" s="94">
        <v>41948</v>
      </c>
      <c r="D50" s="57"/>
      <c r="E50" s="93">
        <v>0.3611111111111111</v>
      </c>
      <c r="F50" s="57"/>
      <c r="G50" s="57"/>
      <c r="H50" s="57"/>
      <c r="I50" s="57"/>
      <c r="J50" s="118"/>
      <c r="K50" s="121"/>
      <c r="L50" s="121"/>
      <c r="M50" s="118"/>
      <c r="N50" s="121"/>
    </row>
    <row r="51" spans="1:14" s="58" customFormat="1" x14ac:dyDescent="0.3">
      <c r="A51" s="57"/>
      <c r="B51" s="3" t="s">
        <v>386</v>
      </c>
      <c r="C51" s="94">
        <v>41948</v>
      </c>
      <c r="D51" s="57"/>
      <c r="E51" s="93">
        <v>0.36805555555555558</v>
      </c>
      <c r="F51" s="57"/>
      <c r="G51" s="57"/>
      <c r="H51" s="57"/>
      <c r="I51" s="57"/>
      <c r="J51" s="118"/>
      <c r="K51" s="121"/>
      <c r="L51" s="121"/>
      <c r="M51" s="118"/>
      <c r="N51" s="121"/>
    </row>
    <row r="52" spans="1:14" s="58" customFormat="1" x14ac:dyDescent="0.3">
      <c r="A52" s="57"/>
      <c r="B52" s="3" t="s">
        <v>385</v>
      </c>
      <c r="C52" s="94">
        <v>41948</v>
      </c>
      <c r="D52" s="57"/>
      <c r="E52" s="93">
        <v>0.38194444444444442</v>
      </c>
      <c r="F52" s="57">
        <v>179</v>
      </c>
      <c r="G52" s="57" t="s">
        <v>384</v>
      </c>
      <c r="H52" s="57">
        <v>1.53</v>
      </c>
      <c r="I52" s="57">
        <v>3</v>
      </c>
      <c r="J52" s="118"/>
      <c r="K52" s="121"/>
      <c r="L52" s="121"/>
      <c r="M52" s="118"/>
      <c r="N52" s="121"/>
    </row>
    <row r="53" spans="1:14" s="58" customFormat="1" x14ac:dyDescent="0.3">
      <c r="A53" s="57"/>
      <c r="B53" s="3" t="s">
        <v>213</v>
      </c>
      <c r="C53" s="94">
        <v>41948</v>
      </c>
      <c r="D53" s="57"/>
      <c r="E53" s="93">
        <v>0.43055555555555558</v>
      </c>
      <c r="F53" s="57"/>
      <c r="G53" s="57"/>
      <c r="H53" s="57"/>
      <c r="I53" s="57"/>
      <c r="J53" s="118"/>
      <c r="K53" s="121"/>
      <c r="L53" s="121"/>
      <c r="M53" s="118"/>
      <c r="N53" s="121"/>
    </row>
    <row r="54" spans="1:14" s="58" customFormat="1" x14ac:dyDescent="0.3">
      <c r="A54" s="57"/>
      <c r="B54" s="3" t="s">
        <v>383</v>
      </c>
      <c r="C54" s="94">
        <v>41948</v>
      </c>
      <c r="D54" s="57"/>
      <c r="E54" s="93">
        <v>0.44097222222222227</v>
      </c>
      <c r="F54" s="57">
        <v>240</v>
      </c>
      <c r="G54" s="57" t="s">
        <v>198</v>
      </c>
      <c r="H54" s="57">
        <v>1.2</v>
      </c>
      <c r="I54" s="57">
        <v>4</v>
      </c>
      <c r="J54" s="118"/>
      <c r="K54" s="121"/>
      <c r="L54" s="121"/>
      <c r="M54" s="118"/>
      <c r="N54" s="121"/>
    </row>
    <row r="55" spans="1:14" s="58" customFormat="1" x14ac:dyDescent="0.3">
      <c r="A55" s="57"/>
      <c r="B55" s="3" t="s">
        <v>283</v>
      </c>
      <c r="C55" s="94">
        <v>41948</v>
      </c>
      <c r="D55" s="57"/>
      <c r="E55" s="93">
        <v>0.54513888888888895</v>
      </c>
      <c r="F55" s="57"/>
      <c r="G55" s="57"/>
      <c r="H55" s="57"/>
      <c r="I55" s="57"/>
      <c r="J55" s="118"/>
      <c r="K55" s="121"/>
      <c r="L55" s="121"/>
      <c r="M55" s="118"/>
      <c r="N55" s="121"/>
    </row>
    <row r="56" spans="1:14" s="58" customFormat="1" x14ac:dyDescent="0.3">
      <c r="A56" s="57"/>
      <c r="B56" s="3" t="s">
        <v>176</v>
      </c>
      <c r="C56" s="94">
        <v>41948</v>
      </c>
      <c r="D56" s="57"/>
      <c r="E56" s="93">
        <v>0.55208333333333337</v>
      </c>
      <c r="F56" s="57"/>
      <c r="G56" s="57"/>
      <c r="H56" s="57"/>
      <c r="I56" s="57"/>
      <c r="J56" s="118"/>
      <c r="K56" s="121"/>
      <c r="L56" s="121"/>
      <c r="M56" s="118"/>
      <c r="N56" s="121"/>
    </row>
    <row r="57" spans="1:14" s="58" customFormat="1" x14ac:dyDescent="0.3">
      <c r="A57" s="89"/>
      <c r="B57" s="26" t="s">
        <v>6</v>
      </c>
      <c r="C57" s="95">
        <v>41948</v>
      </c>
      <c r="D57" s="89"/>
      <c r="E57" s="96">
        <v>0.5625</v>
      </c>
      <c r="F57" s="89"/>
      <c r="G57" s="89"/>
      <c r="H57" s="89"/>
      <c r="I57" s="89"/>
      <c r="J57" s="119"/>
      <c r="K57" s="122"/>
      <c r="L57" s="122"/>
      <c r="M57" s="119"/>
      <c r="N57" s="122"/>
    </row>
    <row r="58" spans="1:14" s="58" customFormat="1" x14ac:dyDescent="0.3">
      <c r="A58" s="58" t="s">
        <v>190</v>
      </c>
      <c r="B58" s="3" t="s">
        <v>382</v>
      </c>
      <c r="C58" s="83">
        <v>41949</v>
      </c>
      <c r="E58" s="99">
        <v>0.25694444444444448</v>
      </c>
      <c r="J58" s="117">
        <f>((C66+E66)-(C58+E58))*24</f>
        <v>5.0000000000582077</v>
      </c>
      <c r="K58" s="120">
        <f>F60+F63</f>
        <v>497</v>
      </c>
      <c r="L58" s="120">
        <v>0</v>
      </c>
      <c r="M58" s="120">
        <f>K58/J58</f>
        <v>99.39999999884283</v>
      </c>
      <c r="N58" s="120">
        <f>L58/J58</f>
        <v>0</v>
      </c>
    </row>
    <row r="59" spans="1:14" s="58" customFormat="1" x14ac:dyDescent="0.3">
      <c r="B59" s="3" t="s">
        <v>210</v>
      </c>
      <c r="C59" s="83">
        <v>41949</v>
      </c>
      <c r="E59" s="99">
        <v>0.27083333333333331</v>
      </c>
      <c r="J59" s="118"/>
      <c r="K59" s="121"/>
      <c r="L59" s="121"/>
      <c r="M59" s="121"/>
      <c r="N59" s="121"/>
    </row>
    <row r="60" spans="1:14" s="58" customFormat="1" x14ac:dyDescent="0.3">
      <c r="B60" s="3" t="s">
        <v>381</v>
      </c>
      <c r="C60" s="83">
        <v>41949</v>
      </c>
      <c r="E60" s="99">
        <v>0.29166666666666669</v>
      </c>
      <c r="F60" s="58">
        <v>257</v>
      </c>
      <c r="G60" s="58" t="s">
        <v>198</v>
      </c>
      <c r="H60" s="58">
        <v>1.2</v>
      </c>
      <c r="I60" s="58">
        <v>2</v>
      </c>
      <c r="J60" s="118"/>
      <c r="K60" s="121"/>
      <c r="L60" s="121"/>
      <c r="M60" s="121"/>
      <c r="N60" s="121"/>
    </row>
    <row r="61" spans="1:14" s="58" customFormat="1" x14ac:dyDescent="0.3">
      <c r="B61" s="3" t="s">
        <v>213</v>
      </c>
      <c r="C61" s="83">
        <v>41949</v>
      </c>
      <c r="E61" s="99">
        <v>0.3576388888888889</v>
      </c>
      <c r="J61" s="118"/>
      <c r="K61" s="121"/>
      <c r="L61" s="121"/>
      <c r="M61" s="121"/>
      <c r="N61" s="121"/>
    </row>
    <row r="62" spans="1:14" s="58" customFormat="1" x14ac:dyDescent="0.3">
      <c r="B62" s="3" t="s">
        <v>380</v>
      </c>
      <c r="C62" s="83">
        <v>41949</v>
      </c>
      <c r="E62" s="99">
        <v>0.3611111111111111</v>
      </c>
      <c r="J62" s="118"/>
      <c r="K62" s="121"/>
      <c r="L62" s="121"/>
      <c r="M62" s="121"/>
      <c r="N62" s="121"/>
    </row>
    <row r="63" spans="1:14" s="58" customFormat="1" x14ac:dyDescent="0.3">
      <c r="B63" s="3" t="s">
        <v>379</v>
      </c>
      <c r="C63" s="83">
        <v>41949</v>
      </c>
      <c r="E63" s="99">
        <v>0.37152777777777773</v>
      </c>
      <c r="F63" s="58">
        <v>240</v>
      </c>
      <c r="G63" s="58" t="s">
        <v>198</v>
      </c>
      <c r="H63" s="58">
        <v>1.2</v>
      </c>
      <c r="I63" s="58">
        <v>4</v>
      </c>
      <c r="J63" s="118"/>
      <c r="K63" s="121"/>
      <c r="L63" s="121"/>
      <c r="M63" s="121"/>
      <c r="N63" s="121"/>
    </row>
    <row r="64" spans="1:14" s="58" customFormat="1" x14ac:dyDescent="0.3">
      <c r="B64" s="3" t="s">
        <v>213</v>
      </c>
      <c r="C64" s="83">
        <v>41949</v>
      </c>
      <c r="E64" s="99">
        <v>0.4513888888888889</v>
      </c>
      <c r="J64" s="118"/>
      <c r="K64" s="121"/>
      <c r="L64" s="121"/>
      <c r="M64" s="121"/>
      <c r="N64" s="121"/>
    </row>
    <row r="65" spans="1:14" s="58" customFormat="1" x14ac:dyDescent="0.3">
      <c r="B65" s="3" t="s">
        <v>196</v>
      </c>
      <c r="C65" s="83">
        <v>41949</v>
      </c>
      <c r="E65" s="99">
        <v>0.45833333333333331</v>
      </c>
      <c r="J65" s="118"/>
      <c r="K65" s="121"/>
      <c r="L65" s="121"/>
      <c r="M65" s="121"/>
      <c r="N65" s="121"/>
    </row>
    <row r="66" spans="1:14" s="58" customFormat="1" x14ac:dyDescent="0.3">
      <c r="B66" s="3" t="s">
        <v>219</v>
      </c>
      <c r="C66" s="83">
        <v>41949</v>
      </c>
      <c r="E66" s="99">
        <v>0.46527777777777773</v>
      </c>
      <c r="J66" s="118"/>
      <c r="K66" s="121"/>
      <c r="L66" s="121"/>
      <c r="M66" s="121"/>
      <c r="N66" s="121"/>
    </row>
    <row r="67" spans="1:14" s="58" customFormat="1" x14ac:dyDescent="0.3">
      <c r="A67" s="91" t="s">
        <v>8</v>
      </c>
      <c r="B67" s="28" t="s">
        <v>378</v>
      </c>
      <c r="C67" s="97">
        <v>41949</v>
      </c>
      <c r="D67" s="91"/>
      <c r="E67" s="98">
        <v>0.72916666666666663</v>
      </c>
      <c r="F67" s="91"/>
      <c r="G67" s="91"/>
      <c r="H67" s="91"/>
      <c r="I67" s="91"/>
      <c r="J67" s="117">
        <f>((C76+E76)-(C67+E67))*24</f>
        <v>6.3333333333721384</v>
      </c>
      <c r="K67" s="120">
        <f>F72</f>
        <v>164</v>
      </c>
      <c r="L67" s="120">
        <f>F73</f>
        <v>1</v>
      </c>
      <c r="M67" s="117">
        <f>K67/J67</f>
        <v>25.894736841946603</v>
      </c>
      <c r="N67" s="117">
        <f>L67/J67</f>
        <v>0.15789473684113783</v>
      </c>
    </row>
    <row r="68" spans="1:14" s="58" customFormat="1" x14ac:dyDescent="0.3">
      <c r="A68" s="57"/>
      <c r="B68" s="3" t="s">
        <v>377</v>
      </c>
      <c r="C68" s="94">
        <v>41949</v>
      </c>
      <c r="D68" s="57"/>
      <c r="E68" s="93">
        <v>0.76736111111111116</v>
      </c>
      <c r="F68" s="57"/>
      <c r="G68" s="57"/>
      <c r="H68" s="57"/>
      <c r="I68" s="57"/>
      <c r="J68" s="118"/>
      <c r="K68" s="121"/>
      <c r="L68" s="121"/>
      <c r="M68" s="118"/>
      <c r="N68" s="118"/>
    </row>
    <row r="69" spans="1:14" s="58" customFormat="1" x14ac:dyDescent="0.3">
      <c r="A69" s="57"/>
      <c r="B69" s="3" t="s">
        <v>376</v>
      </c>
      <c r="C69" s="94">
        <v>41949</v>
      </c>
      <c r="D69" s="57"/>
      <c r="E69" s="93">
        <v>0.88194444444444453</v>
      </c>
      <c r="F69" s="57"/>
      <c r="G69" s="57"/>
      <c r="H69" s="57"/>
      <c r="I69" s="57"/>
      <c r="J69" s="118"/>
      <c r="K69" s="121"/>
      <c r="L69" s="121"/>
      <c r="M69" s="118"/>
      <c r="N69" s="118"/>
    </row>
    <row r="70" spans="1:14" s="58" customFormat="1" x14ac:dyDescent="0.3">
      <c r="A70" s="57"/>
      <c r="B70" s="3" t="s">
        <v>375</v>
      </c>
      <c r="C70" s="94">
        <v>41949</v>
      </c>
      <c r="D70" s="57"/>
      <c r="E70" s="93">
        <v>0.89236111111111116</v>
      </c>
      <c r="F70" s="57"/>
      <c r="G70" s="57"/>
      <c r="H70" s="57"/>
      <c r="I70" s="57"/>
      <c r="J70" s="118"/>
      <c r="K70" s="121"/>
      <c r="L70" s="121"/>
      <c r="M70" s="118"/>
      <c r="N70" s="118"/>
    </row>
    <row r="71" spans="1:14" s="58" customFormat="1" x14ac:dyDescent="0.3">
      <c r="A71" s="57"/>
      <c r="B71" s="3" t="s">
        <v>210</v>
      </c>
      <c r="C71" s="94">
        <v>41949</v>
      </c>
      <c r="D71" s="57"/>
      <c r="E71" s="93">
        <v>0.90625</v>
      </c>
      <c r="F71" s="57"/>
      <c r="G71" s="57"/>
      <c r="H71" s="57"/>
      <c r="I71" s="57"/>
      <c r="J71" s="118"/>
      <c r="K71" s="121"/>
      <c r="L71" s="121"/>
      <c r="M71" s="118"/>
      <c r="N71" s="118"/>
    </row>
    <row r="72" spans="1:14" s="58" customFormat="1" x14ac:dyDescent="0.3">
      <c r="A72" s="57"/>
      <c r="B72" s="3" t="s">
        <v>374</v>
      </c>
      <c r="C72" s="94">
        <v>41949</v>
      </c>
      <c r="D72" s="57"/>
      <c r="E72" s="93">
        <v>0.92013888888888884</v>
      </c>
      <c r="F72" s="57">
        <v>164</v>
      </c>
      <c r="G72" s="57" t="s">
        <v>293</v>
      </c>
      <c r="H72" s="57">
        <v>1.54</v>
      </c>
      <c r="I72" s="57">
        <v>2</v>
      </c>
      <c r="J72" s="118"/>
      <c r="K72" s="121"/>
      <c r="L72" s="121"/>
      <c r="M72" s="118"/>
      <c r="N72" s="118"/>
    </row>
    <row r="73" spans="1:14" s="58" customFormat="1" x14ac:dyDescent="0.3">
      <c r="A73" s="57"/>
      <c r="B73" s="3" t="s">
        <v>373</v>
      </c>
      <c r="C73" s="94">
        <v>41949</v>
      </c>
      <c r="D73" s="57"/>
      <c r="E73" s="93">
        <v>0.92708333333333337</v>
      </c>
      <c r="F73" s="57">
        <v>1</v>
      </c>
      <c r="G73" s="57" t="s">
        <v>263</v>
      </c>
      <c r="H73" s="57"/>
      <c r="I73" s="57" t="s">
        <v>418</v>
      </c>
      <c r="J73" s="118"/>
      <c r="K73" s="121"/>
      <c r="L73" s="121"/>
      <c r="M73" s="118"/>
      <c r="N73" s="118"/>
    </row>
    <row r="74" spans="1:14" s="58" customFormat="1" x14ac:dyDescent="0.3">
      <c r="A74" s="57"/>
      <c r="B74" s="3" t="s">
        <v>372</v>
      </c>
      <c r="C74" s="94">
        <v>41949</v>
      </c>
      <c r="D74" s="57"/>
      <c r="E74" s="93">
        <v>0.97569444444444453</v>
      </c>
      <c r="F74" s="57"/>
      <c r="G74" s="57"/>
      <c r="H74" s="57"/>
      <c r="I74" s="57"/>
      <c r="J74" s="118"/>
      <c r="K74" s="121"/>
      <c r="L74" s="121"/>
      <c r="M74" s="118"/>
      <c r="N74" s="118"/>
    </row>
    <row r="75" spans="1:14" s="58" customFormat="1" x14ac:dyDescent="0.3">
      <c r="A75" s="57"/>
      <c r="B75" s="3" t="s">
        <v>176</v>
      </c>
      <c r="C75" s="94">
        <v>41949</v>
      </c>
      <c r="D75" s="57"/>
      <c r="E75" s="93">
        <v>0.98263888888888884</v>
      </c>
      <c r="F75" s="57"/>
      <c r="G75" s="57"/>
      <c r="H75" s="57"/>
      <c r="I75" s="57"/>
      <c r="J75" s="118"/>
      <c r="K75" s="121"/>
      <c r="L75" s="121"/>
      <c r="M75" s="118"/>
      <c r="N75" s="118"/>
    </row>
    <row r="76" spans="1:14" s="58" customFormat="1" x14ac:dyDescent="0.3">
      <c r="A76" s="89"/>
      <c r="B76" s="26" t="s">
        <v>219</v>
      </c>
      <c r="C76" s="95">
        <v>41949</v>
      </c>
      <c r="D76" s="89"/>
      <c r="E76" s="96">
        <v>0.99305555555555547</v>
      </c>
      <c r="F76" s="89"/>
      <c r="G76" s="89"/>
      <c r="H76" s="89"/>
      <c r="I76" s="89"/>
      <c r="J76" s="119"/>
      <c r="K76" s="122"/>
      <c r="L76" s="122"/>
      <c r="M76" s="119"/>
      <c r="N76" s="119"/>
    </row>
    <row r="77" spans="1:14" s="58" customFormat="1" x14ac:dyDescent="0.3">
      <c r="A77" s="58" t="s">
        <v>13</v>
      </c>
      <c r="B77" s="3" t="s">
        <v>212</v>
      </c>
      <c r="C77" s="83">
        <v>41950</v>
      </c>
      <c r="E77" s="99">
        <v>0.85416666666666663</v>
      </c>
      <c r="J77" s="120">
        <f>((C82+E82)-(C77+E77))*24</f>
        <v>2.5000000001164153</v>
      </c>
      <c r="K77" s="120">
        <f>F79</f>
        <v>164</v>
      </c>
      <c r="L77" s="120">
        <v>0</v>
      </c>
      <c r="M77" s="120">
        <f>K77/J77</f>
        <v>65.599999996945257</v>
      </c>
      <c r="N77" s="120">
        <f>L77/J77</f>
        <v>0</v>
      </c>
    </row>
    <row r="78" spans="1:14" s="58" customFormat="1" x14ac:dyDescent="0.3">
      <c r="B78" s="3" t="s">
        <v>210</v>
      </c>
      <c r="C78" s="83">
        <v>41950</v>
      </c>
      <c r="E78" s="99">
        <v>0.86805555555555547</v>
      </c>
      <c r="J78" s="124"/>
      <c r="K78" s="124"/>
      <c r="L78" s="124"/>
      <c r="M78" s="124"/>
      <c r="N78" s="124"/>
    </row>
    <row r="79" spans="1:14" s="58" customFormat="1" x14ac:dyDescent="0.3">
      <c r="B79" s="3" t="s">
        <v>371</v>
      </c>
      <c r="C79" s="83">
        <v>41950</v>
      </c>
      <c r="E79" s="99">
        <v>0.87152777777777779</v>
      </c>
      <c r="F79" s="58">
        <v>164</v>
      </c>
      <c r="G79" s="58" t="s">
        <v>293</v>
      </c>
      <c r="H79" s="58">
        <v>1.54</v>
      </c>
      <c r="I79" s="58">
        <v>2</v>
      </c>
      <c r="J79" s="124"/>
      <c r="K79" s="124"/>
      <c r="L79" s="124"/>
      <c r="M79" s="124"/>
      <c r="N79" s="124"/>
    </row>
    <row r="80" spans="1:14" s="58" customFormat="1" x14ac:dyDescent="0.3">
      <c r="B80" s="3" t="s">
        <v>274</v>
      </c>
      <c r="C80" s="83">
        <v>41950</v>
      </c>
      <c r="E80" s="99">
        <v>0.94791666666666663</v>
      </c>
      <c r="J80" s="124"/>
      <c r="K80" s="124"/>
      <c r="L80" s="124"/>
      <c r="M80" s="124"/>
      <c r="N80" s="124"/>
    </row>
    <row r="81" spans="1:14" s="58" customFormat="1" x14ac:dyDescent="0.3">
      <c r="B81" s="3" t="s">
        <v>176</v>
      </c>
      <c r="C81" s="83">
        <v>41950</v>
      </c>
      <c r="E81" s="99">
        <v>0.95138888888888884</v>
      </c>
      <c r="J81" s="124"/>
      <c r="K81" s="124"/>
      <c r="L81" s="124"/>
      <c r="M81" s="124"/>
      <c r="N81" s="124"/>
    </row>
    <row r="82" spans="1:14" s="58" customFormat="1" x14ac:dyDescent="0.3">
      <c r="B82" s="3" t="s">
        <v>219</v>
      </c>
      <c r="C82" s="83">
        <v>41950</v>
      </c>
      <c r="E82" s="99">
        <v>0.95833333333333337</v>
      </c>
      <c r="J82" s="122"/>
      <c r="K82" s="122"/>
      <c r="L82" s="122"/>
      <c r="M82" s="122"/>
      <c r="N82" s="122"/>
    </row>
    <row r="83" spans="1:14" s="58" customFormat="1" x14ac:dyDescent="0.3">
      <c r="A83" s="91" t="s">
        <v>370</v>
      </c>
      <c r="B83" s="28" t="s">
        <v>369</v>
      </c>
      <c r="C83" s="97">
        <v>41951</v>
      </c>
      <c r="D83" s="91"/>
      <c r="E83" s="98">
        <v>0.1076388888888889</v>
      </c>
      <c r="F83" s="91"/>
      <c r="G83" s="91"/>
      <c r="H83" s="91"/>
      <c r="I83" s="91"/>
      <c r="J83" s="117">
        <f>((C86+E86)-(C83+E83))*24</f>
        <v>20.416666666686069</v>
      </c>
      <c r="K83" s="120">
        <f>0</f>
        <v>0</v>
      </c>
      <c r="L83" s="120">
        <v>0</v>
      </c>
      <c r="M83" s="120">
        <f>K83/J83</f>
        <v>0</v>
      </c>
      <c r="N83" s="120">
        <v>0</v>
      </c>
    </row>
    <row r="84" spans="1:14" s="58" customFormat="1" x14ac:dyDescent="0.3">
      <c r="A84" s="57"/>
      <c r="B84" s="3" t="s">
        <v>368</v>
      </c>
      <c r="C84" s="94">
        <v>41951</v>
      </c>
      <c r="D84" s="57"/>
      <c r="E84" s="93">
        <v>0.33333333333333331</v>
      </c>
      <c r="F84" s="57"/>
      <c r="G84" s="57"/>
      <c r="H84" s="57"/>
      <c r="I84" s="57"/>
      <c r="J84" s="118"/>
      <c r="K84" s="121"/>
      <c r="L84" s="121"/>
      <c r="M84" s="121"/>
      <c r="N84" s="121"/>
    </row>
    <row r="85" spans="1:14" s="58" customFormat="1" x14ac:dyDescent="0.3">
      <c r="A85" s="57"/>
      <c r="B85" s="3" t="s">
        <v>367</v>
      </c>
      <c r="C85" s="94">
        <v>41951</v>
      </c>
      <c r="D85" s="57"/>
      <c r="E85" s="93">
        <v>0.93402777777777779</v>
      </c>
      <c r="F85" s="57"/>
      <c r="G85" s="57"/>
      <c r="H85" s="57"/>
      <c r="I85" s="57"/>
      <c r="J85" s="118"/>
      <c r="K85" s="121"/>
      <c r="L85" s="121"/>
      <c r="M85" s="121"/>
      <c r="N85" s="121"/>
    </row>
    <row r="86" spans="1:14" s="58" customFormat="1" x14ac:dyDescent="0.3">
      <c r="A86" s="89"/>
      <c r="B86" s="26" t="s">
        <v>219</v>
      </c>
      <c r="C86" s="95">
        <v>41951</v>
      </c>
      <c r="D86" s="89"/>
      <c r="E86" s="96">
        <v>0.95833333333333337</v>
      </c>
      <c r="F86" s="89"/>
      <c r="G86" s="89"/>
      <c r="H86" s="89"/>
      <c r="I86" s="89"/>
      <c r="J86" s="119"/>
      <c r="K86" s="122"/>
      <c r="L86" s="122"/>
      <c r="M86" s="122"/>
      <c r="N86" s="122"/>
    </row>
    <row r="87" spans="1:14" s="58" customFormat="1" x14ac:dyDescent="0.3">
      <c r="A87" s="58" t="s">
        <v>243</v>
      </c>
      <c r="B87" s="3" t="s">
        <v>366</v>
      </c>
      <c r="C87" s="83">
        <v>41953</v>
      </c>
      <c r="E87" s="99">
        <v>0.1388888888888889</v>
      </c>
      <c r="J87" s="117">
        <f>((C110+E110)-(C87+E87))*24</f>
        <v>63.416666666627862</v>
      </c>
      <c r="K87" s="120">
        <f>F94+F99+F105</f>
        <v>610</v>
      </c>
      <c r="L87" s="120">
        <f>F109</f>
        <v>1</v>
      </c>
      <c r="M87" s="117">
        <f>K87/J87</f>
        <v>9.6189224704395251</v>
      </c>
      <c r="N87" s="117">
        <f>L87/J87</f>
        <v>1.5768725361376273E-2</v>
      </c>
    </row>
    <row r="88" spans="1:14" s="58" customFormat="1" x14ac:dyDescent="0.3">
      <c r="B88" s="3" t="s">
        <v>365</v>
      </c>
      <c r="C88" s="83">
        <v>41953</v>
      </c>
      <c r="E88" s="99">
        <v>0.35069444444444442</v>
      </c>
      <c r="J88" s="123"/>
      <c r="K88" s="124"/>
      <c r="L88" s="124"/>
      <c r="M88" s="123"/>
      <c r="N88" s="123"/>
    </row>
    <row r="89" spans="1:14" s="58" customFormat="1" x14ac:dyDescent="0.3">
      <c r="B89" s="3" t="s">
        <v>210</v>
      </c>
      <c r="C89" s="83">
        <v>41953</v>
      </c>
      <c r="E89" s="99">
        <v>0.3611111111111111</v>
      </c>
      <c r="J89" s="123"/>
      <c r="K89" s="124"/>
      <c r="L89" s="124"/>
      <c r="M89" s="123"/>
      <c r="N89" s="123"/>
    </row>
    <row r="90" spans="1:14" s="58" customFormat="1" x14ac:dyDescent="0.3">
      <c r="B90" s="3" t="s">
        <v>364</v>
      </c>
      <c r="C90" s="83">
        <v>41953</v>
      </c>
      <c r="E90" s="99">
        <v>0.36458333333333331</v>
      </c>
      <c r="J90" s="123"/>
      <c r="K90" s="124"/>
      <c r="L90" s="124"/>
      <c r="M90" s="123"/>
      <c r="N90" s="123"/>
    </row>
    <row r="91" spans="1:14" s="58" customFormat="1" x14ac:dyDescent="0.3">
      <c r="B91" s="3" t="s">
        <v>363</v>
      </c>
      <c r="C91" s="83">
        <v>41953</v>
      </c>
      <c r="E91" s="99">
        <v>0.37152777777777773</v>
      </c>
      <c r="J91" s="123"/>
      <c r="K91" s="124"/>
      <c r="L91" s="124"/>
      <c r="M91" s="123"/>
      <c r="N91" s="123"/>
    </row>
    <row r="92" spans="1:14" s="58" customFormat="1" x14ac:dyDescent="0.3">
      <c r="B92" s="3" t="s">
        <v>362</v>
      </c>
      <c r="C92" s="83">
        <v>41953</v>
      </c>
      <c r="E92" s="99">
        <v>0.39930555555555558</v>
      </c>
      <c r="J92" s="123"/>
      <c r="K92" s="124"/>
      <c r="L92" s="124"/>
      <c r="M92" s="123"/>
      <c r="N92" s="123"/>
    </row>
    <row r="93" spans="1:14" s="58" customFormat="1" x14ac:dyDescent="0.3">
      <c r="B93" s="3" t="s">
        <v>341</v>
      </c>
      <c r="C93" s="83">
        <v>41953</v>
      </c>
      <c r="E93" s="99">
        <v>0.43055555555555558</v>
      </c>
      <c r="J93" s="123"/>
      <c r="K93" s="124"/>
      <c r="L93" s="124"/>
      <c r="M93" s="123"/>
      <c r="N93" s="123"/>
    </row>
    <row r="94" spans="1:14" s="58" customFormat="1" x14ac:dyDescent="0.3">
      <c r="B94" s="3" t="s">
        <v>361</v>
      </c>
      <c r="C94" s="83">
        <v>41953</v>
      </c>
      <c r="E94" s="99">
        <v>0.4375</v>
      </c>
      <c r="F94" s="58">
        <v>107</v>
      </c>
      <c r="G94" s="58" t="s">
        <v>339</v>
      </c>
      <c r="H94" s="58">
        <v>0.76</v>
      </c>
      <c r="I94" s="58">
        <v>2</v>
      </c>
      <c r="J94" s="123"/>
      <c r="K94" s="124"/>
      <c r="L94" s="124"/>
      <c r="M94" s="123"/>
      <c r="N94" s="123"/>
    </row>
    <row r="95" spans="1:14" s="58" customFormat="1" x14ac:dyDescent="0.3">
      <c r="B95" s="3" t="s">
        <v>360</v>
      </c>
      <c r="C95" s="83">
        <v>41953</v>
      </c>
      <c r="E95" s="99">
        <v>0.4861111111111111</v>
      </c>
      <c r="J95" s="123"/>
      <c r="K95" s="124"/>
      <c r="L95" s="124"/>
      <c r="M95" s="123"/>
      <c r="N95" s="123"/>
    </row>
    <row r="96" spans="1:14" s="58" customFormat="1" x14ac:dyDescent="0.3">
      <c r="B96" s="3" t="s">
        <v>359</v>
      </c>
      <c r="C96" s="83">
        <v>41953</v>
      </c>
      <c r="E96" s="99">
        <v>0.46875</v>
      </c>
      <c r="J96" s="123"/>
      <c r="K96" s="124"/>
      <c r="L96" s="124"/>
      <c r="M96" s="123"/>
      <c r="N96" s="123"/>
    </row>
    <row r="97" spans="1:14" s="58" customFormat="1" x14ac:dyDescent="0.3">
      <c r="B97" s="3" t="s">
        <v>358</v>
      </c>
      <c r="C97" s="83">
        <v>41953</v>
      </c>
      <c r="E97" s="99">
        <v>0.49305555555555558</v>
      </c>
      <c r="J97" s="123"/>
      <c r="K97" s="124"/>
      <c r="L97" s="124"/>
      <c r="M97" s="123"/>
      <c r="N97" s="123"/>
    </row>
    <row r="98" spans="1:14" s="58" customFormat="1" x14ac:dyDescent="0.3">
      <c r="B98" s="3" t="s">
        <v>357</v>
      </c>
      <c r="C98" s="83">
        <v>41953</v>
      </c>
      <c r="E98" s="99">
        <v>0.5</v>
      </c>
      <c r="J98" s="123"/>
      <c r="K98" s="124"/>
      <c r="L98" s="124"/>
      <c r="M98" s="123"/>
      <c r="N98" s="123"/>
    </row>
    <row r="99" spans="1:14" s="58" customFormat="1" x14ac:dyDescent="0.3">
      <c r="B99" s="3" t="s">
        <v>356</v>
      </c>
      <c r="C99" s="83">
        <v>41953</v>
      </c>
      <c r="E99" s="99">
        <v>0.54513888888888895</v>
      </c>
      <c r="F99" s="58">
        <v>316</v>
      </c>
      <c r="G99" s="58" t="s">
        <v>293</v>
      </c>
      <c r="H99" s="58">
        <v>1.43</v>
      </c>
      <c r="I99" s="58">
        <v>4</v>
      </c>
      <c r="J99" s="123"/>
      <c r="K99" s="124"/>
      <c r="L99" s="124"/>
      <c r="M99" s="123"/>
      <c r="N99" s="123"/>
    </row>
    <row r="100" spans="1:14" s="58" customFormat="1" x14ac:dyDescent="0.3">
      <c r="B100" s="3" t="s">
        <v>355</v>
      </c>
      <c r="C100" s="83">
        <v>41953</v>
      </c>
      <c r="E100" s="99">
        <v>0.55902777777777779</v>
      </c>
      <c r="J100" s="123"/>
      <c r="K100" s="124"/>
      <c r="L100" s="124"/>
      <c r="M100" s="123"/>
      <c r="N100" s="123"/>
    </row>
    <row r="101" spans="1:14" s="58" customFormat="1" x14ac:dyDescent="0.3">
      <c r="B101" s="3" t="s">
        <v>354</v>
      </c>
      <c r="C101" s="83">
        <v>41953</v>
      </c>
      <c r="E101" s="99">
        <v>0.65277777777777779</v>
      </c>
      <c r="J101" s="123"/>
      <c r="K101" s="124"/>
      <c r="L101" s="124"/>
      <c r="M101" s="123"/>
      <c r="N101" s="123"/>
    </row>
    <row r="102" spans="1:14" s="58" customFormat="1" x14ac:dyDescent="0.3">
      <c r="B102" s="3" t="s">
        <v>353</v>
      </c>
      <c r="C102" s="83">
        <v>41953</v>
      </c>
      <c r="E102" s="99">
        <v>0.76041666666666663</v>
      </c>
      <c r="J102" s="123"/>
      <c r="K102" s="124"/>
      <c r="L102" s="124"/>
      <c r="M102" s="123"/>
      <c r="N102" s="123"/>
    </row>
    <row r="103" spans="1:14" s="58" customFormat="1" x14ac:dyDescent="0.3">
      <c r="B103" s="3" t="s">
        <v>352</v>
      </c>
      <c r="C103" s="83">
        <v>41953</v>
      </c>
      <c r="E103" s="99">
        <v>0.76736111111111116</v>
      </c>
      <c r="J103" s="123"/>
      <c r="K103" s="124"/>
      <c r="L103" s="124"/>
      <c r="M103" s="123"/>
      <c r="N103" s="123"/>
    </row>
    <row r="104" spans="1:14" s="58" customFormat="1" x14ac:dyDescent="0.3">
      <c r="B104" s="3" t="s">
        <v>351</v>
      </c>
      <c r="C104" s="83">
        <v>41955</v>
      </c>
      <c r="E104" s="99">
        <v>0.58333333333333337</v>
      </c>
      <c r="J104" s="123"/>
      <c r="K104" s="124"/>
      <c r="L104" s="124"/>
      <c r="M104" s="123"/>
      <c r="N104" s="123"/>
    </row>
    <row r="105" spans="1:14" s="58" customFormat="1" x14ac:dyDescent="0.3">
      <c r="B105" s="3" t="s">
        <v>350</v>
      </c>
      <c r="C105" s="83">
        <v>41955</v>
      </c>
      <c r="E105" s="99">
        <v>0.625</v>
      </c>
      <c r="F105" s="58">
        <v>187</v>
      </c>
      <c r="G105" s="58" t="s">
        <v>343</v>
      </c>
      <c r="H105" s="58">
        <v>0.84</v>
      </c>
      <c r="I105" s="58">
        <v>1</v>
      </c>
      <c r="J105" s="123"/>
      <c r="K105" s="124"/>
      <c r="L105" s="124"/>
      <c r="M105" s="123"/>
      <c r="N105" s="123"/>
    </row>
    <row r="106" spans="1:14" s="58" customFormat="1" x14ac:dyDescent="0.3">
      <c r="B106" s="3" t="s">
        <v>349</v>
      </c>
      <c r="C106" s="83">
        <v>41955</v>
      </c>
      <c r="E106" s="99">
        <v>0.67708333333333337</v>
      </c>
      <c r="J106" s="123"/>
      <c r="K106" s="124"/>
      <c r="L106" s="124"/>
      <c r="M106" s="123"/>
      <c r="N106" s="123"/>
    </row>
    <row r="107" spans="1:14" s="58" customFormat="1" x14ac:dyDescent="0.3">
      <c r="B107" s="3" t="s">
        <v>176</v>
      </c>
      <c r="C107" s="83">
        <v>41955</v>
      </c>
      <c r="E107" s="99">
        <v>0.68055555555555547</v>
      </c>
      <c r="J107" s="123"/>
      <c r="K107" s="124"/>
      <c r="L107" s="124"/>
      <c r="M107" s="123"/>
      <c r="N107" s="123"/>
    </row>
    <row r="108" spans="1:14" s="58" customFormat="1" x14ac:dyDescent="0.3">
      <c r="B108" s="3" t="s">
        <v>348</v>
      </c>
      <c r="C108" s="83">
        <v>41955</v>
      </c>
      <c r="D108" s="99">
        <v>0.70138888888888884</v>
      </c>
      <c r="E108" s="99">
        <v>0.71527777777777779</v>
      </c>
      <c r="J108" s="123"/>
      <c r="K108" s="124"/>
      <c r="L108" s="124"/>
      <c r="M108" s="123"/>
      <c r="N108" s="123"/>
    </row>
    <row r="109" spans="1:14" s="58" customFormat="1" x14ac:dyDescent="0.3">
      <c r="B109" s="3" t="s">
        <v>347</v>
      </c>
      <c r="C109" s="83">
        <v>41955</v>
      </c>
      <c r="D109" s="99">
        <v>0.74652777777777779</v>
      </c>
      <c r="E109" s="99">
        <v>0.76736111111111116</v>
      </c>
      <c r="F109" s="58">
        <v>1</v>
      </c>
      <c r="G109" s="58" t="s">
        <v>313</v>
      </c>
      <c r="J109" s="123"/>
      <c r="K109" s="124"/>
      <c r="L109" s="124"/>
      <c r="M109" s="123"/>
      <c r="N109" s="123"/>
    </row>
    <row r="110" spans="1:14" s="58" customFormat="1" x14ac:dyDescent="0.3">
      <c r="B110" s="3" t="s">
        <v>219</v>
      </c>
      <c r="C110" s="83">
        <v>41955</v>
      </c>
      <c r="E110" s="99">
        <v>0.78125</v>
      </c>
      <c r="J110" s="119"/>
      <c r="K110" s="122"/>
      <c r="L110" s="122"/>
      <c r="M110" s="119"/>
      <c r="N110" s="119"/>
    </row>
    <row r="111" spans="1:14" s="58" customFormat="1" x14ac:dyDescent="0.3">
      <c r="A111" s="91" t="s">
        <v>297</v>
      </c>
      <c r="B111" s="28" t="s">
        <v>346</v>
      </c>
      <c r="C111" s="97">
        <v>41957</v>
      </c>
      <c r="D111" s="91"/>
      <c r="E111" s="98">
        <v>0.20833333333333334</v>
      </c>
      <c r="F111" s="91"/>
      <c r="G111" s="91"/>
      <c r="H111" s="91"/>
      <c r="I111" s="91"/>
      <c r="J111" s="117">
        <f>((C126+E126)-(C111+E111))*24</f>
        <v>14.416666666686069</v>
      </c>
      <c r="K111" s="120">
        <f>SUM(F111:F126)</f>
        <v>833</v>
      </c>
      <c r="L111" s="120">
        <f>0</f>
        <v>0</v>
      </c>
      <c r="M111" s="117">
        <f>K111/J111</f>
        <v>57.780346820731488</v>
      </c>
      <c r="N111" s="120">
        <f>L111/J111</f>
        <v>0</v>
      </c>
    </row>
    <row r="112" spans="1:14" s="58" customFormat="1" x14ac:dyDescent="0.3">
      <c r="A112" s="57"/>
      <c r="B112" s="3" t="s">
        <v>345</v>
      </c>
      <c r="C112" s="94">
        <v>41957</v>
      </c>
      <c r="D112" s="57"/>
      <c r="E112" s="93">
        <v>0.35416666666666669</v>
      </c>
      <c r="F112" s="57"/>
      <c r="G112" s="57"/>
      <c r="H112" s="57"/>
      <c r="I112" s="57"/>
      <c r="J112" s="118"/>
      <c r="K112" s="121"/>
      <c r="L112" s="121"/>
      <c r="M112" s="118"/>
      <c r="N112" s="121"/>
    </row>
    <row r="113" spans="1:14" s="58" customFormat="1" x14ac:dyDescent="0.3">
      <c r="A113" s="57"/>
      <c r="B113" s="3" t="s">
        <v>210</v>
      </c>
      <c r="C113" s="94">
        <v>41957</v>
      </c>
      <c r="D113" s="57"/>
      <c r="E113" s="93">
        <v>0.36458333333333331</v>
      </c>
      <c r="F113" s="57"/>
      <c r="G113" s="57"/>
      <c r="H113" s="57"/>
      <c r="I113" s="57"/>
      <c r="J113" s="118"/>
      <c r="K113" s="121"/>
      <c r="L113" s="121"/>
      <c r="M113" s="118"/>
      <c r="N113" s="121"/>
    </row>
    <row r="114" spans="1:14" s="58" customFormat="1" x14ac:dyDescent="0.3">
      <c r="A114" s="57"/>
      <c r="B114" s="3" t="s">
        <v>344</v>
      </c>
      <c r="C114" s="94">
        <v>41957</v>
      </c>
      <c r="D114" s="57"/>
      <c r="E114" s="93">
        <v>0.375</v>
      </c>
      <c r="F114" s="57">
        <v>187</v>
      </c>
      <c r="G114" s="57" t="s">
        <v>343</v>
      </c>
      <c r="H114" s="57">
        <v>0.84</v>
      </c>
      <c r="I114" s="57">
        <v>1</v>
      </c>
      <c r="J114" s="118"/>
      <c r="K114" s="121"/>
      <c r="L114" s="121"/>
      <c r="M114" s="118"/>
      <c r="N114" s="121"/>
    </row>
    <row r="115" spans="1:14" s="58" customFormat="1" x14ac:dyDescent="0.3">
      <c r="A115" s="57"/>
      <c r="B115" s="3" t="s">
        <v>342</v>
      </c>
      <c r="C115" s="94">
        <v>41957</v>
      </c>
      <c r="D115" s="57"/>
      <c r="E115" s="93">
        <v>0.43402777777777773</v>
      </c>
      <c r="F115" s="57"/>
      <c r="G115" s="57"/>
      <c r="H115" s="57"/>
      <c r="I115" s="57"/>
      <c r="J115" s="118"/>
      <c r="K115" s="121"/>
      <c r="L115" s="121"/>
      <c r="M115" s="118"/>
      <c r="N115" s="121"/>
    </row>
    <row r="116" spans="1:14" s="58" customFormat="1" x14ac:dyDescent="0.3">
      <c r="A116" s="57"/>
      <c r="B116" s="3" t="s">
        <v>341</v>
      </c>
      <c r="C116" s="94">
        <v>41957</v>
      </c>
      <c r="D116" s="57"/>
      <c r="E116" s="93">
        <v>0.44791666666666669</v>
      </c>
      <c r="F116" s="57"/>
      <c r="G116" s="57"/>
      <c r="H116" s="57"/>
      <c r="I116" s="57"/>
      <c r="J116" s="118"/>
      <c r="K116" s="121"/>
      <c r="L116" s="121"/>
      <c r="M116" s="118"/>
      <c r="N116" s="121"/>
    </row>
    <row r="117" spans="1:14" s="58" customFormat="1" x14ac:dyDescent="0.3">
      <c r="A117" s="57"/>
      <c r="B117" s="3" t="s">
        <v>340</v>
      </c>
      <c r="C117" s="94">
        <v>41957</v>
      </c>
      <c r="D117" s="57"/>
      <c r="E117" s="93">
        <v>0.47222222222222227</v>
      </c>
      <c r="F117" s="57">
        <v>107</v>
      </c>
      <c r="G117" s="57" t="s">
        <v>339</v>
      </c>
      <c r="H117" s="57">
        <v>0.76</v>
      </c>
      <c r="I117" s="57">
        <v>2</v>
      </c>
      <c r="J117" s="118"/>
      <c r="K117" s="121"/>
      <c r="L117" s="121"/>
      <c r="M117" s="118"/>
      <c r="N117" s="121"/>
    </row>
    <row r="118" spans="1:14" s="58" customFormat="1" x14ac:dyDescent="0.3">
      <c r="A118" s="57"/>
      <c r="B118" s="3" t="s">
        <v>338</v>
      </c>
      <c r="C118" s="94">
        <v>41957</v>
      </c>
      <c r="D118" s="57"/>
      <c r="E118" s="93">
        <v>0.5</v>
      </c>
      <c r="F118" s="57"/>
      <c r="G118" s="57"/>
      <c r="H118" s="57"/>
      <c r="I118" s="57"/>
      <c r="J118" s="118"/>
      <c r="K118" s="121"/>
      <c r="L118" s="121"/>
      <c r="M118" s="118"/>
      <c r="N118" s="121"/>
    </row>
    <row r="119" spans="1:14" s="58" customFormat="1" x14ac:dyDescent="0.3">
      <c r="A119" s="57"/>
      <c r="B119" s="3" t="s">
        <v>337</v>
      </c>
      <c r="C119" s="94">
        <v>41957</v>
      </c>
      <c r="D119" s="57"/>
      <c r="E119" s="93">
        <v>0.50347222222222221</v>
      </c>
      <c r="F119" s="57"/>
      <c r="G119" s="57"/>
      <c r="H119" s="57"/>
      <c r="I119" s="57"/>
      <c r="J119" s="118"/>
      <c r="K119" s="121"/>
      <c r="L119" s="121"/>
      <c r="M119" s="118"/>
      <c r="N119" s="121"/>
    </row>
    <row r="120" spans="1:14" s="58" customFormat="1" x14ac:dyDescent="0.3">
      <c r="A120" s="57"/>
      <c r="B120" s="3" t="s">
        <v>336</v>
      </c>
      <c r="C120" s="94">
        <v>41957</v>
      </c>
      <c r="D120" s="57"/>
      <c r="E120" s="93">
        <v>0.51041666666666663</v>
      </c>
      <c r="F120" s="57">
        <v>223</v>
      </c>
      <c r="G120" s="57" t="s">
        <v>335</v>
      </c>
      <c r="H120" s="57">
        <v>1.46</v>
      </c>
      <c r="I120" s="57">
        <v>1</v>
      </c>
      <c r="J120" s="118"/>
      <c r="K120" s="121"/>
      <c r="L120" s="121"/>
      <c r="M120" s="118"/>
      <c r="N120" s="121"/>
    </row>
    <row r="121" spans="1:14" s="58" customFormat="1" x14ac:dyDescent="0.3">
      <c r="A121" s="57"/>
      <c r="B121" s="3" t="s">
        <v>283</v>
      </c>
      <c r="C121" s="94">
        <v>41957</v>
      </c>
      <c r="D121" s="57"/>
      <c r="E121" s="93">
        <v>0.66666666666666663</v>
      </c>
      <c r="F121" s="57"/>
      <c r="G121" s="57"/>
      <c r="H121" s="57"/>
      <c r="I121" s="57"/>
      <c r="J121" s="118"/>
      <c r="K121" s="121"/>
      <c r="L121" s="121"/>
      <c r="M121" s="118"/>
      <c r="N121" s="121"/>
    </row>
    <row r="122" spans="1:14" s="58" customFormat="1" x14ac:dyDescent="0.3">
      <c r="A122" s="57"/>
      <c r="B122" s="3" t="s">
        <v>334</v>
      </c>
      <c r="C122" s="94">
        <v>41957</v>
      </c>
      <c r="D122" s="57"/>
      <c r="E122" s="93">
        <v>0.67708333333333337</v>
      </c>
      <c r="F122" s="57"/>
      <c r="G122" s="57"/>
      <c r="H122" s="57"/>
      <c r="I122" s="57"/>
      <c r="J122" s="118"/>
      <c r="K122" s="121"/>
      <c r="L122" s="121"/>
      <c r="M122" s="118"/>
      <c r="N122" s="121"/>
    </row>
    <row r="123" spans="1:14" s="58" customFormat="1" x14ac:dyDescent="0.3">
      <c r="A123" s="57"/>
      <c r="B123" s="3" t="s">
        <v>333</v>
      </c>
      <c r="C123" s="94">
        <v>41957</v>
      </c>
      <c r="D123" s="57"/>
      <c r="E123" s="93">
        <v>0.68055555555555547</v>
      </c>
      <c r="F123" s="57">
        <v>316</v>
      </c>
      <c r="G123" s="57" t="s">
        <v>293</v>
      </c>
      <c r="H123" s="57">
        <v>1.43</v>
      </c>
      <c r="I123" s="57">
        <v>4</v>
      </c>
      <c r="J123" s="118"/>
      <c r="K123" s="121"/>
      <c r="L123" s="121"/>
      <c r="M123" s="118"/>
      <c r="N123" s="121"/>
    </row>
    <row r="124" spans="1:14" s="58" customFormat="1" x14ac:dyDescent="0.3">
      <c r="A124" s="57"/>
      <c r="B124" s="3" t="s">
        <v>274</v>
      </c>
      <c r="C124" s="94">
        <v>41957</v>
      </c>
      <c r="D124" s="57"/>
      <c r="E124" s="93">
        <v>0.79513888888888884</v>
      </c>
      <c r="F124" s="57"/>
      <c r="G124" s="57"/>
      <c r="H124" s="57"/>
      <c r="I124" s="57"/>
      <c r="J124" s="118"/>
      <c r="K124" s="121"/>
      <c r="L124" s="121"/>
      <c r="M124" s="118"/>
      <c r="N124" s="121"/>
    </row>
    <row r="125" spans="1:14" s="58" customFormat="1" x14ac:dyDescent="0.3">
      <c r="A125" s="57"/>
      <c r="B125" s="3" t="s">
        <v>176</v>
      </c>
      <c r="C125" s="94">
        <v>41957</v>
      </c>
      <c r="D125" s="57"/>
      <c r="E125" s="93">
        <v>0.80555555555555547</v>
      </c>
      <c r="F125" s="57"/>
      <c r="G125" s="57"/>
      <c r="H125" s="57"/>
      <c r="I125" s="57"/>
      <c r="J125" s="118"/>
      <c r="K125" s="121"/>
      <c r="L125" s="121"/>
      <c r="M125" s="118"/>
      <c r="N125" s="121"/>
    </row>
    <row r="126" spans="1:14" s="58" customFormat="1" x14ac:dyDescent="0.3">
      <c r="A126" s="89"/>
      <c r="B126" s="26" t="s">
        <v>219</v>
      </c>
      <c r="C126" s="95">
        <v>41957</v>
      </c>
      <c r="D126" s="89"/>
      <c r="E126" s="96">
        <v>0.80902777777777779</v>
      </c>
      <c r="F126" s="89"/>
      <c r="G126" s="89"/>
      <c r="H126" s="89"/>
      <c r="I126" s="89"/>
      <c r="J126" s="119"/>
      <c r="K126" s="122"/>
      <c r="L126" s="122"/>
      <c r="M126" s="119"/>
      <c r="N126" s="122"/>
    </row>
    <row r="127" spans="1:14" s="58" customFormat="1" x14ac:dyDescent="0.3">
      <c r="A127" s="58" t="s">
        <v>13</v>
      </c>
      <c r="B127" s="3" t="s">
        <v>212</v>
      </c>
      <c r="C127" s="83">
        <v>41957</v>
      </c>
      <c r="E127" s="99">
        <v>0.86805555555555547</v>
      </c>
      <c r="J127" s="117">
        <f>((C137+E137)-(C127+E127))*24</f>
        <v>8.9166666667442769</v>
      </c>
      <c r="K127" s="120">
        <f>SUM(F127:F137)</f>
        <v>633</v>
      </c>
      <c r="L127" s="120">
        <v>0</v>
      </c>
      <c r="M127" s="117">
        <f>K127/J127</f>
        <v>70.990654204989582</v>
      </c>
      <c r="N127" s="120">
        <f>L127/J127</f>
        <v>0</v>
      </c>
    </row>
    <row r="128" spans="1:14" s="58" customFormat="1" x14ac:dyDescent="0.3">
      <c r="B128" s="3" t="s">
        <v>210</v>
      </c>
      <c r="C128" s="83">
        <v>41957</v>
      </c>
      <c r="E128" s="99">
        <v>0.87847222222222221</v>
      </c>
      <c r="J128" s="123"/>
      <c r="K128" s="124"/>
      <c r="L128" s="124"/>
      <c r="M128" s="123"/>
      <c r="N128" s="124"/>
    </row>
    <row r="129" spans="1:14" s="58" customFormat="1" x14ac:dyDescent="0.3">
      <c r="B129" s="3" t="s">
        <v>332</v>
      </c>
      <c r="C129" s="83">
        <v>41957</v>
      </c>
      <c r="E129" s="99">
        <v>0.88541666666666663</v>
      </c>
      <c r="F129" s="58">
        <v>223</v>
      </c>
      <c r="G129" s="58" t="s">
        <v>169</v>
      </c>
      <c r="H129" s="58">
        <v>1.46</v>
      </c>
      <c r="I129" s="58">
        <v>1</v>
      </c>
      <c r="J129" s="123"/>
      <c r="K129" s="124"/>
      <c r="L129" s="124"/>
      <c r="M129" s="123"/>
      <c r="N129" s="124"/>
    </row>
    <row r="130" spans="1:14" s="58" customFormat="1" x14ac:dyDescent="0.3">
      <c r="B130" s="3" t="s">
        <v>298</v>
      </c>
      <c r="C130" s="83">
        <v>41957</v>
      </c>
      <c r="E130" s="99">
        <v>0.97222222222222221</v>
      </c>
      <c r="J130" s="123"/>
      <c r="K130" s="124"/>
      <c r="L130" s="124"/>
      <c r="M130" s="123"/>
      <c r="N130" s="124"/>
    </row>
    <row r="131" spans="1:14" s="58" customFormat="1" x14ac:dyDescent="0.3">
      <c r="B131" s="3" t="s">
        <v>331</v>
      </c>
      <c r="C131" s="83">
        <v>41957</v>
      </c>
      <c r="E131" s="99">
        <v>0.97916666666666663</v>
      </c>
      <c r="J131" s="123"/>
      <c r="K131" s="124"/>
      <c r="L131" s="124"/>
      <c r="M131" s="123"/>
      <c r="N131" s="124"/>
    </row>
    <row r="132" spans="1:14" s="58" customFormat="1" x14ac:dyDescent="0.3">
      <c r="B132" s="3" t="s">
        <v>330</v>
      </c>
      <c r="C132" s="83">
        <v>41957</v>
      </c>
      <c r="E132" s="99">
        <v>0.98263888888888884</v>
      </c>
      <c r="F132" s="58">
        <v>145</v>
      </c>
      <c r="G132" s="58" t="s">
        <v>299</v>
      </c>
      <c r="H132" s="58">
        <v>1.53</v>
      </c>
      <c r="I132" s="58">
        <v>3</v>
      </c>
      <c r="J132" s="123"/>
      <c r="K132" s="124"/>
      <c r="L132" s="124"/>
      <c r="M132" s="123"/>
      <c r="N132" s="124"/>
    </row>
    <row r="133" spans="1:14" s="58" customFormat="1" x14ac:dyDescent="0.3">
      <c r="B133" s="3" t="s">
        <v>329</v>
      </c>
      <c r="C133" s="83">
        <v>41958</v>
      </c>
      <c r="E133" s="99">
        <v>3.8194444444444441E-2</v>
      </c>
      <c r="J133" s="123"/>
      <c r="K133" s="124"/>
      <c r="L133" s="124"/>
      <c r="M133" s="123"/>
      <c r="N133" s="124"/>
    </row>
    <row r="134" spans="1:14" s="58" customFormat="1" x14ac:dyDescent="0.3">
      <c r="B134" s="3" t="s">
        <v>328</v>
      </c>
      <c r="C134" s="83">
        <v>41958</v>
      </c>
      <c r="E134" s="99">
        <v>4.5138888888888888E-2</v>
      </c>
      <c r="F134" s="58">
        <v>265</v>
      </c>
      <c r="G134" s="58" t="s">
        <v>198</v>
      </c>
      <c r="H134" s="58">
        <v>1.1499999999999999</v>
      </c>
      <c r="I134" s="58">
        <v>4</v>
      </c>
      <c r="J134" s="123"/>
      <c r="K134" s="124"/>
      <c r="L134" s="124"/>
      <c r="M134" s="123"/>
      <c r="N134" s="124"/>
    </row>
    <row r="135" spans="1:14" s="58" customFormat="1" x14ac:dyDescent="0.3">
      <c r="B135" s="3" t="s">
        <v>283</v>
      </c>
      <c r="C135" s="83">
        <v>41958</v>
      </c>
      <c r="E135" s="99">
        <v>0.21180555555555555</v>
      </c>
      <c r="J135" s="123"/>
      <c r="K135" s="124"/>
      <c r="L135" s="124"/>
      <c r="M135" s="123"/>
      <c r="N135" s="124"/>
    </row>
    <row r="136" spans="1:14" s="58" customFormat="1" x14ac:dyDescent="0.3">
      <c r="B136" s="3" t="s">
        <v>176</v>
      </c>
      <c r="C136" s="83">
        <v>41958</v>
      </c>
      <c r="E136" s="99">
        <v>0.21875</v>
      </c>
      <c r="J136" s="123"/>
      <c r="K136" s="124"/>
      <c r="L136" s="124"/>
      <c r="M136" s="123"/>
      <c r="N136" s="124"/>
    </row>
    <row r="137" spans="1:14" s="58" customFormat="1" x14ac:dyDescent="0.3">
      <c r="B137" s="3" t="s">
        <v>219</v>
      </c>
      <c r="C137" s="83">
        <v>41958</v>
      </c>
      <c r="E137" s="99">
        <v>0.23958333333333334</v>
      </c>
      <c r="J137" s="119"/>
      <c r="K137" s="122"/>
      <c r="L137" s="122"/>
      <c r="M137" s="119"/>
      <c r="N137" s="122"/>
    </row>
    <row r="138" spans="1:14" s="58" customFormat="1" x14ac:dyDescent="0.3">
      <c r="A138" s="91" t="s">
        <v>290</v>
      </c>
      <c r="B138" s="28" t="s">
        <v>327</v>
      </c>
      <c r="C138" s="97">
        <v>41958</v>
      </c>
      <c r="D138" s="91"/>
      <c r="E138" s="98">
        <v>0.30555555555555552</v>
      </c>
      <c r="F138" s="91"/>
      <c r="G138" s="91"/>
      <c r="H138" s="91"/>
      <c r="I138" s="91"/>
      <c r="J138" s="117">
        <f>((C149+E149)-(C138+E138))*24</f>
        <v>28.166666666627862</v>
      </c>
      <c r="K138" s="120">
        <f>SUM(F141:F144)</f>
        <v>637</v>
      </c>
      <c r="L138" s="120">
        <f>F147</f>
        <v>10</v>
      </c>
      <c r="M138" s="117">
        <f>K138/J138</f>
        <v>22.615384615415774</v>
      </c>
      <c r="N138" s="117">
        <f>L138/J138</f>
        <v>0.35502958579930571</v>
      </c>
    </row>
    <row r="139" spans="1:14" s="58" customFormat="1" x14ac:dyDescent="0.3">
      <c r="A139" s="57"/>
      <c r="B139" s="3" t="s">
        <v>326</v>
      </c>
      <c r="C139" s="94">
        <v>41958</v>
      </c>
      <c r="D139" s="93">
        <v>0.9375</v>
      </c>
      <c r="E139" s="93">
        <v>0.95138888888888884</v>
      </c>
      <c r="F139" s="57"/>
      <c r="G139" s="57"/>
      <c r="H139" s="57"/>
      <c r="I139" s="57"/>
      <c r="J139" s="118"/>
      <c r="K139" s="121"/>
      <c r="L139" s="121"/>
      <c r="M139" s="118"/>
      <c r="N139" s="118"/>
    </row>
    <row r="140" spans="1:14" s="58" customFormat="1" x14ac:dyDescent="0.3">
      <c r="A140" s="57"/>
      <c r="B140" s="3" t="s">
        <v>210</v>
      </c>
      <c r="C140" s="94">
        <v>41958</v>
      </c>
      <c r="D140" s="57"/>
      <c r="E140" s="93">
        <v>0.96180555555555547</v>
      </c>
      <c r="F140" s="57"/>
      <c r="G140" s="57"/>
      <c r="H140" s="57"/>
      <c r="I140" s="57"/>
      <c r="J140" s="118"/>
      <c r="K140" s="121"/>
      <c r="L140" s="121"/>
      <c r="M140" s="118"/>
      <c r="N140" s="118"/>
    </row>
    <row r="141" spans="1:14" s="58" customFormat="1" x14ac:dyDescent="0.3">
      <c r="A141" s="57"/>
      <c r="B141" s="3" t="s">
        <v>325</v>
      </c>
      <c r="C141" s="94">
        <v>41958</v>
      </c>
      <c r="D141" s="57"/>
      <c r="E141" s="93">
        <v>0.96527777777777779</v>
      </c>
      <c r="F141" s="57">
        <v>263</v>
      </c>
      <c r="G141" s="57" t="s">
        <v>198</v>
      </c>
      <c r="H141" s="57">
        <v>1.05</v>
      </c>
      <c r="I141" s="57">
        <v>1</v>
      </c>
      <c r="J141" s="118"/>
      <c r="K141" s="121"/>
      <c r="L141" s="121"/>
      <c r="M141" s="118"/>
      <c r="N141" s="118"/>
    </row>
    <row r="142" spans="1:14" s="58" customFormat="1" x14ac:dyDescent="0.3">
      <c r="A142" s="57"/>
      <c r="B142" s="3" t="s">
        <v>213</v>
      </c>
      <c r="C142" s="94">
        <v>41959</v>
      </c>
      <c r="D142" s="57"/>
      <c r="E142" s="93">
        <v>0.1388888888888889</v>
      </c>
      <c r="F142" s="57"/>
      <c r="G142" s="57"/>
      <c r="H142" s="57"/>
      <c r="I142" s="57"/>
      <c r="J142" s="118"/>
      <c r="K142" s="121"/>
      <c r="L142" s="121"/>
      <c r="M142" s="118"/>
      <c r="N142" s="118"/>
    </row>
    <row r="143" spans="1:14" s="58" customFormat="1" x14ac:dyDescent="0.3">
      <c r="A143" s="57"/>
      <c r="B143" s="3" t="s">
        <v>324</v>
      </c>
      <c r="C143" s="94">
        <v>41959</v>
      </c>
      <c r="D143" s="93">
        <v>0.14930555555555555</v>
      </c>
      <c r="E143" s="93">
        <v>0.15625</v>
      </c>
      <c r="F143" s="57"/>
      <c r="G143" s="57"/>
      <c r="H143" s="57"/>
      <c r="I143" s="57"/>
      <c r="J143" s="118"/>
      <c r="K143" s="121"/>
      <c r="L143" s="121"/>
      <c r="M143" s="118"/>
      <c r="N143" s="118"/>
    </row>
    <row r="144" spans="1:14" s="58" customFormat="1" x14ac:dyDescent="0.3">
      <c r="A144" s="57"/>
      <c r="B144" s="3" t="s">
        <v>323</v>
      </c>
      <c r="C144" s="94">
        <v>41959</v>
      </c>
      <c r="D144" s="57"/>
      <c r="E144" s="93">
        <v>0.15972222222222224</v>
      </c>
      <c r="F144" s="57">
        <v>374</v>
      </c>
      <c r="G144" s="57" t="s">
        <v>198</v>
      </c>
      <c r="H144" s="57">
        <v>1.05</v>
      </c>
      <c r="I144" s="57">
        <v>3</v>
      </c>
      <c r="J144" s="118"/>
      <c r="K144" s="121"/>
      <c r="L144" s="121"/>
      <c r="M144" s="118"/>
      <c r="N144" s="118"/>
    </row>
    <row r="145" spans="1:14" s="58" customFormat="1" x14ac:dyDescent="0.3">
      <c r="A145" s="57"/>
      <c r="B145" s="3" t="s">
        <v>322</v>
      </c>
      <c r="C145" s="94">
        <v>41959</v>
      </c>
      <c r="D145" s="57"/>
      <c r="E145" s="93">
        <v>0.36805555555555558</v>
      </c>
      <c r="F145" s="57"/>
      <c r="G145" s="57"/>
      <c r="H145" s="57"/>
      <c r="I145" s="57"/>
      <c r="J145" s="118"/>
      <c r="K145" s="121"/>
      <c r="L145" s="121"/>
      <c r="M145" s="118"/>
      <c r="N145" s="118"/>
    </row>
    <row r="146" spans="1:14" s="58" customFormat="1" x14ac:dyDescent="0.3">
      <c r="A146" s="57"/>
      <c r="B146" s="3" t="s">
        <v>321</v>
      </c>
      <c r="C146" s="94">
        <v>41959</v>
      </c>
      <c r="D146" s="57"/>
      <c r="E146" s="93">
        <v>0.4201388888888889</v>
      </c>
      <c r="F146" s="57"/>
      <c r="G146" s="57"/>
      <c r="H146" s="57"/>
      <c r="I146" s="57"/>
      <c r="J146" s="118"/>
      <c r="K146" s="121"/>
      <c r="L146" s="121"/>
      <c r="M146" s="118"/>
      <c r="N146" s="118"/>
    </row>
    <row r="147" spans="1:14" s="58" customFormat="1" x14ac:dyDescent="0.3">
      <c r="A147" s="57"/>
      <c r="B147" s="3" t="s">
        <v>320</v>
      </c>
      <c r="C147" s="94">
        <v>41959</v>
      </c>
      <c r="D147" s="93">
        <v>0.38541666666666669</v>
      </c>
      <c r="E147" s="93">
        <v>0.41666666666666669</v>
      </c>
      <c r="F147" s="57">
        <v>10</v>
      </c>
      <c r="G147" s="57" t="s">
        <v>419</v>
      </c>
      <c r="H147" s="57"/>
      <c r="I147" s="57"/>
      <c r="J147" s="118"/>
      <c r="K147" s="121"/>
      <c r="L147" s="121"/>
      <c r="M147" s="118"/>
      <c r="N147" s="118"/>
    </row>
    <row r="148" spans="1:14" s="58" customFormat="1" x14ac:dyDescent="0.3">
      <c r="A148" s="57"/>
      <c r="B148" s="3" t="s">
        <v>283</v>
      </c>
      <c r="C148" s="94">
        <v>41959</v>
      </c>
      <c r="D148" s="57"/>
      <c r="E148" s="93">
        <v>0.46180555555555558</v>
      </c>
      <c r="F148" s="57"/>
      <c r="G148" s="57"/>
      <c r="H148" s="57"/>
      <c r="I148" s="57"/>
      <c r="J148" s="118"/>
      <c r="K148" s="121"/>
      <c r="L148" s="121"/>
      <c r="M148" s="118"/>
      <c r="N148" s="118"/>
    </row>
    <row r="149" spans="1:14" s="58" customFormat="1" x14ac:dyDescent="0.3">
      <c r="A149" s="89"/>
      <c r="B149" s="26" t="s">
        <v>219</v>
      </c>
      <c r="C149" s="95">
        <v>41959</v>
      </c>
      <c r="D149" s="89"/>
      <c r="E149" s="96">
        <v>0.47916666666666669</v>
      </c>
      <c r="F149" s="89"/>
      <c r="G149" s="89"/>
      <c r="H149" s="89"/>
      <c r="I149" s="89"/>
      <c r="J149" s="119"/>
      <c r="K149" s="122"/>
      <c r="L149" s="122"/>
      <c r="M149" s="119"/>
      <c r="N149" s="119"/>
    </row>
    <row r="150" spans="1:14" s="58" customFormat="1" x14ac:dyDescent="0.3">
      <c r="A150" s="58" t="s">
        <v>253</v>
      </c>
      <c r="B150" s="3" t="s">
        <v>252</v>
      </c>
      <c r="C150" s="83">
        <v>41959</v>
      </c>
      <c r="E150" s="99">
        <v>0.875</v>
      </c>
      <c r="J150" s="117">
        <f>((C155+E155)-(C150+E150))*24</f>
        <v>2.8333333333139308</v>
      </c>
      <c r="K150" s="120">
        <f>F152</f>
        <v>263</v>
      </c>
      <c r="L150" s="120">
        <v>0</v>
      </c>
      <c r="M150" s="117">
        <f>K150/J150</f>
        <v>92.823529412400362</v>
      </c>
      <c r="N150" s="120">
        <f>L150/J150</f>
        <v>0</v>
      </c>
    </row>
    <row r="151" spans="1:14" s="58" customFormat="1" x14ac:dyDescent="0.3">
      <c r="B151" s="3" t="s">
        <v>230</v>
      </c>
      <c r="C151" s="83">
        <v>41959</v>
      </c>
      <c r="E151" s="99">
        <v>0.88541666666666663</v>
      </c>
      <c r="J151" s="123"/>
      <c r="K151" s="124"/>
      <c r="L151" s="124"/>
      <c r="M151" s="123"/>
      <c r="N151" s="124"/>
    </row>
    <row r="152" spans="1:14" s="58" customFormat="1" x14ac:dyDescent="0.3">
      <c r="B152" s="3" t="s">
        <v>319</v>
      </c>
      <c r="C152" s="83">
        <v>41959</v>
      </c>
      <c r="E152" s="99">
        <v>0.89236111111111116</v>
      </c>
      <c r="F152" s="58">
        <v>263</v>
      </c>
      <c r="G152" s="58" t="s">
        <v>198</v>
      </c>
      <c r="H152" s="58">
        <v>1.05</v>
      </c>
      <c r="I152" s="58">
        <v>1</v>
      </c>
      <c r="J152" s="123"/>
      <c r="K152" s="124"/>
      <c r="L152" s="124"/>
      <c r="M152" s="123"/>
      <c r="N152" s="124"/>
    </row>
    <row r="153" spans="1:14" s="58" customFormat="1" x14ac:dyDescent="0.3">
      <c r="B153" s="3" t="s">
        <v>213</v>
      </c>
      <c r="C153" s="83">
        <v>41959</v>
      </c>
      <c r="E153" s="99">
        <v>0.98263888888888884</v>
      </c>
      <c r="J153" s="123"/>
      <c r="K153" s="124"/>
      <c r="L153" s="124"/>
      <c r="M153" s="123"/>
      <c r="N153" s="124"/>
    </row>
    <row r="154" spans="1:14" s="58" customFormat="1" x14ac:dyDescent="0.3">
      <c r="B154" s="3" t="s">
        <v>176</v>
      </c>
      <c r="C154" s="83">
        <v>41959</v>
      </c>
      <c r="E154" s="99">
        <v>0.98611111111111116</v>
      </c>
      <c r="J154" s="123"/>
      <c r="K154" s="124"/>
      <c r="L154" s="124"/>
      <c r="M154" s="123"/>
      <c r="N154" s="124"/>
    </row>
    <row r="155" spans="1:14" s="58" customFormat="1" x14ac:dyDescent="0.3">
      <c r="B155" s="3" t="s">
        <v>219</v>
      </c>
      <c r="C155" s="83">
        <v>41959</v>
      </c>
      <c r="E155" s="99">
        <v>0.99305555555555547</v>
      </c>
      <c r="J155" s="119"/>
      <c r="K155" s="122"/>
      <c r="L155" s="122"/>
      <c r="M155" s="119"/>
      <c r="N155" s="122"/>
    </row>
    <row r="156" spans="1:14" s="58" customFormat="1" x14ac:dyDescent="0.3">
      <c r="A156" s="91" t="s">
        <v>190</v>
      </c>
      <c r="B156" s="28" t="s">
        <v>318</v>
      </c>
      <c r="C156" s="97">
        <v>41960</v>
      </c>
      <c r="D156" s="91"/>
      <c r="E156" s="98">
        <v>0.16666666666666666</v>
      </c>
      <c r="F156" s="91"/>
      <c r="G156" s="91"/>
      <c r="H156" s="91"/>
      <c r="I156" s="91"/>
      <c r="J156" s="117">
        <f>((C166+E166)-(C156+E156))*24</f>
        <v>11.500000000116415</v>
      </c>
      <c r="K156" s="120">
        <f>SUM(F158:F160)</f>
        <v>639</v>
      </c>
      <c r="L156" s="120">
        <f>SUM(F163:F165)</f>
        <v>11</v>
      </c>
      <c r="M156" s="117">
        <f>K156/J156</f>
        <v>55.565217390741857</v>
      </c>
      <c r="N156" s="117">
        <f>L156/J156</f>
        <v>0.95652173912075189</v>
      </c>
    </row>
    <row r="157" spans="1:14" s="58" customFormat="1" x14ac:dyDescent="0.3">
      <c r="A157" s="57"/>
      <c r="B157" s="3" t="s">
        <v>184</v>
      </c>
      <c r="C157" s="94">
        <v>41960</v>
      </c>
      <c r="D157" s="57"/>
      <c r="E157" s="93">
        <v>0.19097222222222221</v>
      </c>
      <c r="F157" s="57"/>
      <c r="G157" s="57"/>
      <c r="H157" s="57"/>
      <c r="I157" s="57"/>
      <c r="J157" s="118"/>
      <c r="K157" s="121"/>
      <c r="L157" s="121"/>
      <c r="M157" s="118"/>
      <c r="N157" s="118"/>
    </row>
    <row r="158" spans="1:14" s="58" customFormat="1" x14ac:dyDescent="0.3">
      <c r="A158" s="57"/>
      <c r="B158" s="3" t="s">
        <v>317</v>
      </c>
      <c r="C158" s="94">
        <v>41960</v>
      </c>
      <c r="D158" s="57"/>
      <c r="E158" s="93">
        <v>0.20138888888888887</v>
      </c>
      <c r="F158" s="57">
        <v>374</v>
      </c>
      <c r="G158" s="57" t="s">
        <v>198</v>
      </c>
      <c r="H158" s="57">
        <v>1.05</v>
      </c>
      <c r="I158" s="57">
        <v>3</v>
      </c>
      <c r="J158" s="118"/>
      <c r="K158" s="121"/>
      <c r="L158" s="121"/>
      <c r="M158" s="118"/>
      <c r="N158" s="118"/>
    </row>
    <row r="159" spans="1:14" s="58" customFormat="1" x14ac:dyDescent="0.3">
      <c r="A159" s="57"/>
      <c r="B159" s="3" t="s">
        <v>316</v>
      </c>
      <c r="C159" s="94">
        <v>41960</v>
      </c>
      <c r="D159" s="57"/>
      <c r="E159" s="93">
        <v>0.3263888888888889</v>
      </c>
      <c r="F159" s="57"/>
      <c r="G159" s="57"/>
      <c r="H159" s="57"/>
      <c r="I159" s="57"/>
      <c r="J159" s="118"/>
      <c r="K159" s="121"/>
      <c r="L159" s="121"/>
      <c r="M159" s="118"/>
      <c r="N159" s="118"/>
    </row>
    <row r="160" spans="1:14" s="58" customFormat="1" x14ac:dyDescent="0.3">
      <c r="A160" s="57"/>
      <c r="B160" s="3" t="s">
        <v>315</v>
      </c>
      <c r="C160" s="94">
        <v>41960</v>
      </c>
      <c r="D160" s="57"/>
      <c r="E160" s="93">
        <v>0.3263888888888889</v>
      </c>
      <c r="F160" s="57">
        <v>265</v>
      </c>
      <c r="G160" s="57" t="s">
        <v>198</v>
      </c>
      <c r="H160" s="57">
        <v>1.1499999999999999</v>
      </c>
      <c r="I160" s="57">
        <v>4</v>
      </c>
      <c r="J160" s="118"/>
      <c r="K160" s="121"/>
      <c r="L160" s="121"/>
      <c r="M160" s="118"/>
      <c r="N160" s="118"/>
    </row>
    <row r="161" spans="1:14" s="58" customFormat="1" x14ac:dyDescent="0.3">
      <c r="A161" s="57"/>
      <c r="B161" s="3" t="s">
        <v>274</v>
      </c>
      <c r="C161" s="94">
        <v>41960</v>
      </c>
      <c r="D161" s="57"/>
      <c r="E161" s="93">
        <v>0.44097222222222227</v>
      </c>
      <c r="F161" s="57"/>
      <c r="G161" s="57"/>
      <c r="H161" s="57"/>
      <c r="I161" s="57"/>
      <c r="J161" s="118"/>
      <c r="K161" s="121"/>
      <c r="L161" s="121"/>
      <c r="M161" s="118"/>
      <c r="N161" s="118"/>
    </row>
    <row r="162" spans="1:14" s="58" customFormat="1" x14ac:dyDescent="0.3">
      <c r="A162" s="57"/>
      <c r="B162" s="3" t="s">
        <v>176</v>
      </c>
      <c r="C162" s="94">
        <v>41960</v>
      </c>
      <c r="D162" s="57"/>
      <c r="E162" s="93">
        <v>0.44444444444444442</v>
      </c>
      <c r="F162" s="57"/>
      <c r="G162" s="57"/>
      <c r="H162" s="57"/>
      <c r="I162" s="57"/>
      <c r="J162" s="118"/>
      <c r="K162" s="121"/>
      <c r="L162" s="121"/>
      <c r="M162" s="118"/>
      <c r="N162" s="118"/>
    </row>
    <row r="163" spans="1:14" s="58" customFormat="1" x14ac:dyDescent="0.3">
      <c r="A163" s="57"/>
      <c r="B163" s="3" t="s">
        <v>314</v>
      </c>
      <c r="C163" s="94">
        <v>41960</v>
      </c>
      <c r="D163" s="93">
        <v>0.45833333333333331</v>
      </c>
      <c r="E163" s="93">
        <v>0.46527777777777773</v>
      </c>
      <c r="F163" s="57">
        <v>1</v>
      </c>
      <c r="G163" s="57" t="s">
        <v>313</v>
      </c>
      <c r="H163" s="57"/>
      <c r="I163" s="57"/>
      <c r="J163" s="118"/>
      <c r="K163" s="121"/>
      <c r="L163" s="121"/>
      <c r="M163" s="118"/>
      <c r="N163" s="118"/>
    </row>
    <row r="164" spans="1:14" s="58" customFormat="1" x14ac:dyDescent="0.3">
      <c r="A164" s="57"/>
      <c r="B164" s="3" t="s">
        <v>312</v>
      </c>
      <c r="C164" s="94">
        <v>41960</v>
      </c>
      <c r="D164" s="93">
        <v>0.46527777777777773</v>
      </c>
      <c r="E164" s="93">
        <v>0.61111111111111105</v>
      </c>
      <c r="F164" s="57"/>
      <c r="G164" s="57"/>
      <c r="H164" s="57"/>
      <c r="I164" s="57"/>
      <c r="J164" s="118"/>
      <c r="K164" s="121"/>
      <c r="L164" s="121"/>
      <c r="M164" s="118"/>
      <c r="N164" s="118"/>
    </row>
    <row r="165" spans="1:14" s="58" customFormat="1" x14ac:dyDescent="0.3">
      <c r="A165" s="57"/>
      <c r="B165" s="3" t="s">
        <v>311</v>
      </c>
      <c r="C165" s="94">
        <v>41960</v>
      </c>
      <c r="D165" s="93">
        <v>0.61111111111111105</v>
      </c>
      <c r="E165" s="93">
        <v>0.63541666666666663</v>
      </c>
      <c r="F165" s="57">
        <v>10</v>
      </c>
      <c r="G165" s="57" t="s">
        <v>419</v>
      </c>
      <c r="H165" s="57"/>
      <c r="I165" s="57"/>
      <c r="J165" s="118"/>
      <c r="K165" s="121"/>
      <c r="L165" s="121"/>
      <c r="M165" s="118"/>
      <c r="N165" s="118"/>
    </row>
    <row r="166" spans="1:14" s="58" customFormat="1" x14ac:dyDescent="0.3">
      <c r="A166" s="89"/>
      <c r="B166" s="26" t="s">
        <v>219</v>
      </c>
      <c r="C166" s="95">
        <v>41960</v>
      </c>
      <c r="D166" s="89"/>
      <c r="E166" s="96">
        <v>0.64583333333333337</v>
      </c>
      <c r="F166" s="89"/>
      <c r="G166" s="89"/>
      <c r="H166" s="89"/>
      <c r="I166" s="89"/>
      <c r="J166" s="119"/>
      <c r="K166" s="122"/>
      <c r="L166" s="122"/>
      <c r="M166" s="119"/>
      <c r="N166" s="119"/>
    </row>
    <row r="167" spans="1:14" s="58" customFormat="1" x14ac:dyDescent="0.3">
      <c r="A167" s="58" t="s">
        <v>8</v>
      </c>
      <c r="B167" s="3" t="s">
        <v>310</v>
      </c>
      <c r="C167" s="83">
        <v>41960</v>
      </c>
      <c r="E167" s="99">
        <v>0.89930555555555547</v>
      </c>
      <c r="J167" s="117">
        <f>((C171+E171)-(C167+E167))*24</f>
        <v>3.4166666666278616</v>
      </c>
      <c r="K167" s="120">
        <f>0</f>
        <v>0</v>
      </c>
      <c r="L167" s="120">
        <f>F168</f>
        <v>32</v>
      </c>
      <c r="M167" s="120">
        <f>K167/J167</f>
        <v>0</v>
      </c>
      <c r="N167" s="117">
        <f>L167/J167</f>
        <v>9.3658536586429584</v>
      </c>
    </row>
    <row r="168" spans="1:14" s="58" customFormat="1" x14ac:dyDescent="0.3">
      <c r="B168" s="3" t="s">
        <v>309</v>
      </c>
      <c r="C168" s="83">
        <v>41960</v>
      </c>
      <c r="E168" s="99">
        <v>0.875</v>
      </c>
      <c r="F168" s="58">
        <v>32</v>
      </c>
      <c r="G168" s="58" t="s">
        <v>420</v>
      </c>
      <c r="J168" s="123"/>
      <c r="K168" s="124"/>
      <c r="L168" s="124"/>
      <c r="M168" s="124"/>
      <c r="N168" s="123"/>
    </row>
    <row r="169" spans="1:14" s="58" customFormat="1" x14ac:dyDescent="0.3">
      <c r="B169" s="3" t="s">
        <v>283</v>
      </c>
      <c r="C169" s="83">
        <v>41961</v>
      </c>
      <c r="E169" s="99">
        <v>2.0833333333333332E-2</v>
      </c>
      <c r="J169" s="123"/>
      <c r="K169" s="124"/>
      <c r="L169" s="124"/>
      <c r="M169" s="124"/>
      <c r="N169" s="123"/>
    </row>
    <row r="170" spans="1:14" s="58" customFormat="1" x14ac:dyDescent="0.3">
      <c r="B170" s="3" t="s">
        <v>308</v>
      </c>
      <c r="C170" s="83">
        <v>41961</v>
      </c>
      <c r="D170" s="99">
        <v>2.0833333333333332E-2</v>
      </c>
      <c r="E170" s="99">
        <v>4.1666666666666664E-2</v>
      </c>
      <c r="J170" s="123"/>
      <c r="K170" s="124"/>
      <c r="L170" s="124"/>
      <c r="M170" s="124"/>
      <c r="N170" s="123"/>
    </row>
    <row r="171" spans="1:14" s="58" customFormat="1" x14ac:dyDescent="0.3">
      <c r="B171" s="3" t="s">
        <v>6</v>
      </c>
      <c r="C171" s="83">
        <v>41961</v>
      </c>
      <c r="E171" s="99">
        <v>4.1666666666666664E-2</v>
      </c>
      <c r="J171" s="119"/>
      <c r="K171" s="122"/>
      <c r="L171" s="122"/>
      <c r="M171" s="122"/>
      <c r="N171" s="119"/>
    </row>
    <row r="172" spans="1:14" s="58" customFormat="1" x14ac:dyDescent="0.3">
      <c r="A172" s="91" t="s">
        <v>218</v>
      </c>
      <c r="B172" s="28" t="s">
        <v>307</v>
      </c>
      <c r="C172" s="97">
        <v>41961</v>
      </c>
      <c r="D172" s="91"/>
      <c r="E172" s="98">
        <v>0.84375</v>
      </c>
      <c r="F172" s="91"/>
      <c r="G172" s="91"/>
      <c r="H172" s="91"/>
      <c r="I172" s="91"/>
      <c r="J172" s="117">
        <f>((C174+E174)-(C172+E172))*24</f>
        <v>0.66666666674427688</v>
      </c>
      <c r="K172" s="120">
        <v>0</v>
      </c>
      <c r="L172" s="120">
        <f>F173</f>
        <v>13</v>
      </c>
      <c r="M172" s="120">
        <v>0</v>
      </c>
      <c r="N172" s="120">
        <f>L172/J172</f>
        <v>19.499999997729901</v>
      </c>
    </row>
    <row r="173" spans="1:14" s="58" customFormat="1" x14ac:dyDescent="0.3">
      <c r="A173" s="57"/>
      <c r="B173" s="3" t="s">
        <v>306</v>
      </c>
      <c r="C173" s="94">
        <v>41961</v>
      </c>
      <c r="D173" s="57"/>
      <c r="E173" s="93">
        <v>0.84722222222222221</v>
      </c>
      <c r="F173" s="57">
        <v>13</v>
      </c>
      <c r="G173" s="57" t="s">
        <v>415</v>
      </c>
      <c r="H173" s="57"/>
      <c r="I173" s="57"/>
      <c r="J173" s="118"/>
      <c r="K173" s="121"/>
      <c r="L173" s="121"/>
      <c r="M173" s="121"/>
      <c r="N173" s="121"/>
    </row>
    <row r="174" spans="1:14" s="58" customFormat="1" x14ac:dyDescent="0.3">
      <c r="A174" s="89"/>
      <c r="B174" s="26" t="s">
        <v>213</v>
      </c>
      <c r="C174" s="95">
        <v>41961</v>
      </c>
      <c r="D174" s="89"/>
      <c r="E174" s="96">
        <v>0.87152777777777779</v>
      </c>
      <c r="F174" s="89"/>
      <c r="G174" s="89"/>
      <c r="H174" s="89"/>
      <c r="I174" s="89"/>
      <c r="J174" s="119"/>
      <c r="K174" s="122"/>
      <c r="L174" s="122"/>
      <c r="M174" s="122"/>
      <c r="N174" s="122"/>
    </row>
    <row r="175" spans="1:14" s="58" customFormat="1" x14ac:dyDescent="0.3">
      <c r="A175" s="58" t="s">
        <v>297</v>
      </c>
      <c r="B175" s="3" t="s">
        <v>305</v>
      </c>
      <c r="C175" s="83">
        <v>41961</v>
      </c>
      <c r="D175" s="99">
        <v>0.875</v>
      </c>
      <c r="E175" s="99">
        <v>0.88194444444444453</v>
      </c>
      <c r="J175" s="117">
        <f>((C178+E178)-(C175+E175))*24</f>
        <v>3.2499999999417923</v>
      </c>
      <c r="K175" s="120">
        <f>F177</f>
        <v>111</v>
      </c>
      <c r="L175" s="120">
        <f>0</f>
        <v>0</v>
      </c>
      <c r="M175" s="117">
        <f>K175/J175</f>
        <v>34.153846154457852</v>
      </c>
      <c r="N175" s="120">
        <v>0</v>
      </c>
    </row>
    <row r="176" spans="1:14" s="58" customFormat="1" x14ac:dyDescent="0.3">
      <c r="B176" s="3" t="s">
        <v>210</v>
      </c>
      <c r="C176" s="83">
        <v>41961</v>
      </c>
      <c r="E176" s="99">
        <v>0.9375</v>
      </c>
      <c r="J176" s="123"/>
      <c r="K176" s="124"/>
      <c r="L176" s="124"/>
      <c r="M176" s="123"/>
      <c r="N176" s="124"/>
    </row>
    <row r="177" spans="1:14" s="58" customFormat="1" x14ac:dyDescent="0.3">
      <c r="B177" s="3" t="s">
        <v>304</v>
      </c>
      <c r="C177" s="83">
        <v>41961</v>
      </c>
      <c r="E177" s="99">
        <v>0.94444444444444453</v>
      </c>
      <c r="F177" s="58">
        <v>111</v>
      </c>
      <c r="G177" s="58" t="s">
        <v>299</v>
      </c>
      <c r="H177" s="58">
        <v>1.36</v>
      </c>
      <c r="I177" s="58">
        <v>1</v>
      </c>
      <c r="J177" s="123"/>
      <c r="K177" s="124"/>
      <c r="L177" s="124"/>
      <c r="M177" s="123"/>
      <c r="N177" s="124"/>
    </row>
    <row r="178" spans="1:14" s="58" customFormat="1" x14ac:dyDescent="0.3">
      <c r="B178" s="3" t="s">
        <v>213</v>
      </c>
      <c r="C178" s="83">
        <v>41962</v>
      </c>
      <c r="E178" s="99">
        <v>1.7361111111111112E-2</v>
      </c>
      <c r="J178" s="119"/>
      <c r="K178" s="122"/>
      <c r="L178" s="122"/>
      <c r="M178" s="119"/>
      <c r="N178" s="122"/>
    </row>
    <row r="179" spans="1:14" s="58" customFormat="1" x14ac:dyDescent="0.3">
      <c r="A179" s="91" t="s">
        <v>218</v>
      </c>
      <c r="B179" s="28" t="s">
        <v>303</v>
      </c>
      <c r="C179" s="97">
        <v>41962</v>
      </c>
      <c r="D179" s="98">
        <v>5.9027777777777783E-2</v>
      </c>
      <c r="E179" s="98">
        <v>6.9444444444444434E-2</v>
      </c>
      <c r="F179" s="91"/>
      <c r="G179" s="91"/>
      <c r="H179" s="91"/>
      <c r="I179" s="91"/>
      <c r="J179" s="117">
        <f>((C184+E184)-(C179+E179))*24</f>
        <v>5.3333333332557231</v>
      </c>
      <c r="K179" s="120">
        <f>F181</f>
        <v>311</v>
      </c>
      <c r="L179" s="120">
        <v>0</v>
      </c>
      <c r="M179" s="117">
        <f>K179/J179</f>
        <v>58.312500000848559</v>
      </c>
      <c r="N179" s="120">
        <v>0</v>
      </c>
    </row>
    <row r="180" spans="1:14" s="58" customFormat="1" x14ac:dyDescent="0.3">
      <c r="A180" s="57"/>
      <c r="B180" s="3" t="s">
        <v>184</v>
      </c>
      <c r="C180" s="94">
        <v>41962</v>
      </c>
      <c r="D180" s="57"/>
      <c r="E180" s="93">
        <v>7.2916666666666671E-2</v>
      </c>
      <c r="F180" s="57"/>
      <c r="G180" s="57"/>
      <c r="H180" s="57"/>
      <c r="I180" s="57"/>
      <c r="J180" s="118"/>
      <c r="K180" s="121"/>
      <c r="L180" s="121"/>
      <c r="M180" s="118"/>
      <c r="N180" s="121"/>
    </row>
    <row r="181" spans="1:14" s="58" customFormat="1" x14ac:dyDescent="0.3">
      <c r="A181" s="57"/>
      <c r="B181" s="3" t="s">
        <v>302</v>
      </c>
      <c r="C181" s="94">
        <v>41962</v>
      </c>
      <c r="D181" s="57"/>
      <c r="E181" s="93">
        <v>4.1666666666666664E-2</v>
      </c>
      <c r="F181" s="57">
        <v>311</v>
      </c>
      <c r="G181" s="57" t="s">
        <v>198</v>
      </c>
      <c r="H181" s="57">
        <v>1.64</v>
      </c>
      <c r="I181" s="57">
        <v>3</v>
      </c>
      <c r="J181" s="118"/>
      <c r="K181" s="121"/>
      <c r="L181" s="121"/>
      <c r="M181" s="118"/>
      <c r="N181" s="121"/>
    </row>
    <row r="182" spans="1:14" s="58" customFormat="1" x14ac:dyDescent="0.3">
      <c r="A182" s="57"/>
      <c r="B182" s="3" t="s">
        <v>283</v>
      </c>
      <c r="C182" s="94">
        <v>41962</v>
      </c>
      <c r="D182" s="57"/>
      <c r="E182" s="93">
        <v>0.28125</v>
      </c>
      <c r="F182" s="57"/>
      <c r="G182" s="57"/>
      <c r="H182" s="57"/>
      <c r="I182" s="57"/>
      <c r="J182" s="118"/>
      <c r="K182" s="121"/>
      <c r="L182" s="121"/>
      <c r="M182" s="118"/>
      <c r="N182" s="121"/>
    </row>
    <row r="183" spans="1:14" s="58" customFormat="1" x14ac:dyDescent="0.3">
      <c r="A183" s="57"/>
      <c r="B183" s="3" t="s">
        <v>196</v>
      </c>
      <c r="C183" s="94">
        <v>41962</v>
      </c>
      <c r="D183" s="57"/>
      <c r="E183" s="93">
        <v>0.28472222222222221</v>
      </c>
      <c r="F183" s="57"/>
      <c r="G183" s="57"/>
      <c r="H183" s="57"/>
      <c r="I183" s="57"/>
      <c r="J183" s="118"/>
      <c r="K183" s="121"/>
      <c r="L183" s="121"/>
      <c r="M183" s="118"/>
      <c r="N183" s="121"/>
    </row>
    <row r="184" spans="1:14" s="58" customFormat="1" x14ac:dyDescent="0.3">
      <c r="A184" s="89"/>
      <c r="B184" s="26" t="s">
        <v>219</v>
      </c>
      <c r="C184" s="95">
        <v>41962</v>
      </c>
      <c r="D184" s="89"/>
      <c r="E184" s="96">
        <v>0.29166666666666669</v>
      </c>
      <c r="F184" s="89"/>
      <c r="G184" s="89"/>
      <c r="H184" s="89"/>
      <c r="I184" s="89"/>
      <c r="J184" s="119"/>
      <c r="K184" s="122"/>
      <c r="L184" s="122"/>
      <c r="M184" s="119"/>
      <c r="N184" s="122"/>
    </row>
    <row r="185" spans="1:14" s="58" customFormat="1" x14ac:dyDescent="0.3">
      <c r="A185" s="58" t="s">
        <v>13</v>
      </c>
      <c r="B185" s="3" t="s">
        <v>301</v>
      </c>
      <c r="C185" s="83">
        <v>41962</v>
      </c>
      <c r="E185" s="99">
        <v>0.35416666666666669</v>
      </c>
      <c r="J185" s="120">
        <f>((C190+E190)-(C185+E185))*24</f>
        <v>2.0000000000582077</v>
      </c>
      <c r="K185" s="120">
        <f>F187</f>
        <v>111</v>
      </c>
      <c r="L185" s="120">
        <v>0</v>
      </c>
      <c r="M185" s="120">
        <f>K185/J185</f>
        <v>55.499999998384737</v>
      </c>
      <c r="N185" s="120">
        <v>0</v>
      </c>
    </row>
    <row r="186" spans="1:14" s="58" customFormat="1" x14ac:dyDescent="0.3">
      <c r="B186" s="3" t="s">
        <v>210</v>
      </c>
      <c r="C186" s="83">
        <v>41962</v>
      </c>
      <c r="E186" s="99">
        <v>0.36458333333333331</v>
      </c>
      <c r="J186" s="124"/>
      <c r="K186" s="124"/>
      <c r="L186" s="124"/>
      <c r="M186" s="124"/>
      <c r="N186" s="124"/>
    </row>
    <row r="187" spans="1:14" s="58" customFormat="1" x14ac:dyDescent="0.3">
      <c r="B187" s="3" t="s">
        <v>300</v>
      </c>
      <c r="C187" s="83">
        <v>41962</v>
      </c>
      <c r="E187" s="99">
        <v>0.37152777777777773</v>
      </c>
      <c r="F187" s="58">
        <v>111</v>
      </c>
      <c r="G187" s="58" t="s">
        <v>299</v>
      </c>
      <c r="H187" s="58">
        <v>1.36</v>
      </c>
      <c r="I187" s="58">
        <v>1</v>
      </c>
      <c r="J187" s="124"/>
      <c r="K187" s="124"/>
      <c r="L187" s="124"/>
      <c r="M187" s="124"/>
      <c r="N187" s="124"/>
    </row>
    <row r="188" spans="1:14" s="58" customFormat="1" x14ac:dyDescent="0.3">
      <c r="B188" s="3" t="s">
        <v>298</v>
      </c>
      <c r="C188" s="83">
        <v>41962</v>
      </c>
      <c r="E188" s="99">
        <v>0.4236111111111111</v>
      </c>
      <c r="J188" s="124"/>
      <c r="K188" s="124"/>
      <c r="L188" s="124"/>
      <c r="M188" s="124"/>
      <c r="N188" s="124"/>
    </row>
    <row r="189" spans="1:14" s="58" customFormat="1" x14ac:dyDescent="0.3">
      <c r="B189" s="3" t="s">
        <v>176</v>
      </c>
      <c r="C189" s="83">
        <v>41962</v>
      </c>
      <c r="E189" s="99">
        <v>0.42708333333333331</v>
      </c>
      <c r="J189" s="124"/>
      <c r="K189" s="124"/>
      <c r="L189" s="124"/>
      <c r="M189" s="124"/>
      <c r="N189" s="124"/>
    </row>
    <row r="190" spans="1:14" s="58" customFormat="1" x14ac:dyDescent="0.3">
      <c r="B190" s="3" t="s">
        <v>219</v>
      </c>
      <c r="C190" s="83">
        <v>41962</v>
      </c>
      <c r="E190" s="99">
        <v>0.4375</v>
      </c>
      <c r="J190" s="122"/>
      <c r="K190" s="122"/>
      <c r="L190" s="122"/>
      <c r="M190" s="122"/>
      <c r="N190" s="122"/>
    </row>
    <row r="191" spans="1:14" s="58" customFormat="1" x14ac:dyDescent="0.3">
      <c r="A191" s="91" t="s">
        <v>297</v>
      </c>
      <c r="B191" s="28" t="s">
        <v>296</v>
      </c>
      <c r="C191" s="97">
        <v>41962</v>
      </c>
      <c r="D191" s="91"/>
      <c r="E191" s="98">
        <v>0.75694444444444453</v>
      </c>
      <c r="F191" s="91"/>
      <c r="G191" s="91"/>
      <c r="H191" s="91"/>
      <c r="I191" s="91"/>
      <c r="J191" s="120">
        <f>((C196+E196)-(C191+E191))*24</f>
        <v>2.25</v>
      </c>
      <c r="K191" s="120">
        <f>F193</f>
        <v>141</v>
      </c>
      <c r="L191" s="120">
        <f>0</f>
        <v>0</v>
      </c>
      <c r="M191" s="117">
        <f>K191/J191</f>
        <v>62.666666666666664</v>
      </c>
      <c r="N191" s="120">
        <v>0</v>
      </c>
    </row>
    <row r="192" spans="1:14" s="58" customFormat="1" x14ac:dyDescent="0.3">
      <c r="A192" s="57"/>
      <c r="B192" s="3" t="s">
        <v>210</v>
      </c>
      <c r="C192" s="94">
        <v>41962</v>
      </c>
      <c r="D192" s="57"/>
      <c r="E192" s="93">
        <v>0.76041666666666663</v>
      </c>
      <c r="F192" s="57"/>
      <c r="G192" s="57"/>
      <c r="H192" s="57"/>
      <c r="I192" s="57"/>
      <c r="J192" s="124"/>
      <c r="K192" s="124"/>
      <c r="L192" s="124"/>
      <c r="M192" s="123"/>
      <c r="N192" s="124"/>
    </row>
    <row r="193" spans="1:14" s="58" customFormat="1" x14ac:dyDescent="0.3">
      <c r="A193" s="57"/>
      <c r="B193" s="3" t="s">
        <v>295</v>
      </c>
      <c r="C193" s="94">
        <v>41962</v>
      </c>
      <c r="D193" s="57"/>
      <c r="E193" s="93">
        <v>0.77083333333333337</v>
      </c>
      <c r="F193" s="57">
        <v>141</v>
      </c>
      <c r="G193" s="57" t="s">
        <v>275</v>
      </c>
      <c r="H193" s="57">
        <v>1.18</v>
      </c>
      <c r="I193" s="57">
        <v>1</v>
      </c>
      <c r="J193" s="124"/>
      <c r="K193" s="124"/>
      <c r="L193" s="124"/>
      <c r="M193" s="123"/>
      <c r="N193" s="124"/>
    </row>
    <row r="194" spans="1:14" s="58" customFormat="1" x14ac:dyDescent="0.3">
      <c r="A194" s="57"/>
      <c r="B194" s="3" t="s">
        <v>283</v>
      </c>
      <c r="C194" s="94">
        <v>41962</v>
      </c>
      <c r="D194" s="57"/>
      <c r="E194" s="93">
        <v>0.82986111111111116</v>
      </c>
      <c r="F194" s="57"/>
      <c r="G194" s="57"/>
      <c r="H194" s="57"/>
      <c r="I194" s="57"/>
      <c r="J194" s="124"/>
      <c r="K194" s="124"/>
      <c r="L194" s="124"/>
      <c r="M194" s="123"/>
      <c r="N194" s="124"/>
    </row>
    <row r="195" spans="1:14" s="58" customFormat="1" x14ac:dyDescent="0.3">
      <c r="A195" s="57"/>
      <c r="B195" s="3" t="s">
        <v>176</v>
      </c>
      <c r="C195" s="94">
        <v>41962</v>
      </c>
      <c r="D195" s="57"/>
      <c r="E195" s="93">
        <v>0.84375</v>
      </c>
      <c r="F195" s="57"/>
      <c r="G195" s="57"/>
      <c r="H195" s="57"/>
      <c r="I195" s="57"/>
      <c r="J195" s="124"/>
      <c r="K195" s="124"/>
      <c r="L195" s="124"/>
      <c r="M195" s="123"/>
      <c r="N195" s="124"/>
    </row>
    <row r="196" spans="1:14" s="58" customFormat="1" x14ac:dyDescent="0.3">
      <c r="A196" s="89"/>
      <c r="B196" s="26" t="s">
        <v>219</v>
      </c>
      <c r="C196" s="95">
        <v>41962</v>
      </c>
      <c r="D196" s="89"/>
      <c r="E196" s="96">
        <v>0.85069444444444453</v>
      </c>
      <c r="F196" s="89"/>
      <c r="G196" s="89"/>
      <c r="H196" s="89"/>
      <c r="I196" s="89"/>
      <c r="J196" s="122"/>
      <c r="K196" s="122"/>
      <c r="L196" s="122"/>
      <c r="M196" s="119"/>
      <c r="N196" s="122"/>
    </row>
    <row r="197" spans="1:14" s="58" customFormat="1" x14ac:dyDescent="0.3">
      <c r="A197" s="58" t="s">
        <v>13</v>
      </c>
      <c r="B197" s="3" t="s">
        <v>212</v>
      </c>
      <c r="C197" s="83">
        <v>41962</v>
      </c>
      <c r="E197" s="99">
        <v>0.92361111111111116</v>
      </c>
      <c r="J197" s="120">
        <f>((C202+E202)-(C197+E197))*24</f>
        <v>2.5000000001164153</v>
      </c>
      <c r="K197" s="120">
        <f>F199</f>
        <v>163</v>
      </c>
      <c r="L197" s="120">
        <v>0</v>
      </c>
      <c r="M197" s="120">
        <f>K197/J197</f>
        <v>65.199999996963882</v>
      </c>
      <c r="N197" s="120">
        <v>0</v>
      </c>
    </row>
    <row r="198" spans="1:14" s="58" customFormat="1" x14ac:dyDescent="0.3">
      <c r="B198" s="3" t="s">
        <v>184</v>
      </c>
      <c r="C198" s="83">
        <v>41962</v>
      </c>
      <c r="E198" s="99">
        <v>0.92708333333333337</v>
      </c>
      <c r="J198" s="124"/>
      <c r="K198" s="124"/>
      <c r="L198" s="124"/>
      <c r="M198" s="124"/>
      <c r="N198" s="124"/>
    </row>
    <row r="199" spans="1:14" s="58" customFormat="1" x14ac:dyDescent="0.3">
      <c r="B199" s="3" t="s">
        <v>294</v>
      </c>
      <c r="C199" s="83">
        <v>41962</v>
      </c>
      <c r="E199" s="99">
        <v>0.93055555555555547</v>
      </c>
      <c r="F199" s="58">
        <v>163</v>
      </c>
      <c r="G199" s="58" t="s">
        <v>293</v>
      </c>
      <c r="H199" s="58">
        <v>1.61</v>
      </c>
      <c r="I199" s="58">
        <v>4</v>
      </c>
      <c r="J199" s="124"/>
      <c r="K199" s="124"/>
      <c r="L199" s="124"/>
      <c r="M199" s="124"/>
      <c r="N199" s="124"/>
    </row>
    <row r="200" spans="1:14" s="58" customFormat="1" x14ac:dyDescent="0.3">
      <c r="B200" s="3" t="s">
        <v>292</v>
      </c>
      <c r="C200" s="83">
        <v>41963</v>
      </c>
      <c r="E200" s="99">
        <v>1.0416666666666666E-2</v>
      </c>
      <c r="J200" s="124"/>
      <c r="K200" s="124"/>
      <c r="L200" s="124"/>
      <c r="M200" s="124"/>
      <c r="N200" s="124"/>
    </row>
    <row r="201" spans="1:14" s="58" customFormat="1" x14ac:dyDescent="0.3">
      <c r="B201" s="3" t="s">
        <v>176</v>
      </c>
      <c r="C201" s="83">
        <v>41963</v>
      </c>
      <c r="E201" s="99">
        <v>1.7361111111111112E-2</v>
      </c>
      <c r="J201" s="124"/>
      <c r="K201" s="124"/>
      <c r="L201" s="124"/>
      <c r="M201" s="124"/>
      <c r="N201" s="124"/>
    </row>
    <row r="202" spans="1:14" s="58" customFormat="1" x14ac:dyDescent="0.3">
      <c r="B202" s="3" t="s">
        <v>291</v>
      </c>
      <c r="C202" s="83">
        <v>41963</v>
      </c>
      <c r="E202" s="99">
        <v>2.7777777777777776E-2</v>
      </c>
      <c r="J202" s="122"/>
      <c r="K202" s="122"/>
      <c r="L202" s="122"/>
      <c r="M202" s="122"/>
      <c r="N202" s="122"/>
    </row>
    <row r="203" spans="1:14" s="58" customFormat="1" x14ac:dyDescent="0.3">
      <c r="A203" s="91" t="s">
        <v>290</v>
      </c>
      <c r="B203" s="28" t="s">
        <v>289</v>
      </c>
      <c r="C203" s="97">
        <v>41963</v>
      </c>
      <c r="D203" s="91"/>
      <c r="E203" s="98">
        <v>9.375E-2</v>
      </c>
      <c r="F203" s="91"/>
      <c r="G203" s="91"/>
      <c r="H203" s="91"/>
      <c r="I203" s="91"/>
      <c r="J203" s="120">
        <f>((C210+E210)-(C203+E203))*24</f>
        <v>8.25</v>
      </c>
      <c r="K203" s="120">
        <v>0</v>
      </c>
      <c r="L203" s="120">
        <f>F205</f>
        <v>15</v>
      </c>
      <c r="M203" s="120">
        <v>0</v>
      </c>
      <c r="N203" s="117">
        <f>L203/J203</f>
        <v>1.8181818181818181</v>
      </c>
    </row>
    <row r="204" spans="1:14" s="58" customFormat="1" x14ac:dyDescent="0.3">
      <c r="A204" s="57"/>
      <c r="B204" s="3" t="s">
        <v>288</v>
      </c>
      <c r="C204" s="94">
        <v>41963</v>
      </c>
      <c r="D204" s="93">
        <v>9.375E-2</v>
      </c>
      <c r="E204" s="93">
        <v>0.33333333333333331</v>
      </c>
      <c r="F204" s="57"/>
      <c r="G204" s="57"/>
      <c r="H204" s="57"/>
      <c r="I204" s="57"/>
      <c r="J204" s="121"/>
      <c r="K204" s="121"/>
      <c r="L204" s="121"/>
      <c r="M204" s="121"/>
      <c r="N204" s="118"/>
    </row>
    <row r="205" spans="1:14" s="58" customFormat="1" x14ac:dyDescent="0.3">
      <c r="A205" s="57"/>
      <c r="B205" s="3" t="s">
        <v>287</v>
      </c>
      <c r="C205" s="94">
        <v>41963</v>
      </c>
      <c r="D205" s="57"/>
      <c r="E205" s="93">
        <v>0.35416666666666669</v>
      </c>
      <c r="F205" s="57">
        <v>15</v>
      </c>
      <c r="G205" s="57" t="s">
        <v>421</v>
      </c>
      <c r="H205" s="57"/>
      <c r="I205" s="57"/>
      <c r="J205" s="121"/>
      <c r="K205" s="121"/>
      <c r="L205" s="121"/>
      <c r="M205" s="121"/>
      <c r="N205" s="118"/>
    </row>
    <row r="206" spans="1:14" s="58" customFormat="1" x14ac:dyDescent="0.3">
      <c r="A206" s="57"/>
      <c r="B206" s="3" t="s">
        <v>286</v>
      </c>
      <c r="C206" s="94">
        <v>41963</v>
      </c>
      <c r="D206" s="57"/>
      <c r="E206" s="93">
        <v>0.375</v>
      </c>
      <c r="F206" s="57"/>
      <c r="G206" s="57"/>
      <c r="H206" s="57"/>
      <c r="I206" s="57"/>
      <c r="J206" s="121"/>
      <c r="K206" s="121"/>
      <c r="L206" s="121"/>
      <c r="M206" s="121"/>
      <c r="N206" s="118"/>
    </row>
    <row r="207" spans="1:14" s="58" customFormat="1" x14ac:dyDescent="0.3">
      <c r="A207" s="57"/>
      <c r="B207" s="3" t="s">
        <v>285</v>
      </c>
      <c r="C207" s="94">
        <v>41963</v>
      </c>
      <c r="D207" s="93">
        <v>0.37847222222222227</v>
      </c>
      <c r="E207" s="93">
        <v>0.3888888888888889</v>
      </c>
      <c r="F207" s="57"/>
      <c r="G207" s="57"/>
      <c r="H207" s="57"/>
      <c r="I207" s="57"/>
      <c r="J207" s="121"/>
      <c r="K207" s="121"/>
      <c r="L207" s="121"/>
      <c r="M207" s="121"/>
      <c r="N207" s="118"/>
    </row>
    <row r="208" spans="1:14" s="58" customFormat="1" x14ac:dyDescent="0.3">
      <c r="A208" s="57"/>
      <c r="B208" s="3" t="s">
        <v>284</v>
      </c>
      <c r="C208" s="94">
        <v>41963</v>
      </c>
      <c r="D208" s="57"/>
      <c r="E208" s="93">
        <v>0.3923611111111111</v>
      </c>
      <c r="F208" s="57"/>
      <c r="G208" s="57"/>
      <c r="H208" s="57"/>
      <c r="I208" s="57"/>
      <c r="J208" s="121"/>
      <c r="K208" s="121"/>
      <c r="L208" s="121"/>
      <c r="M208" s="121"/>
      <c r="N208" s="118"/>
    </row>
    <row r="209" spans="1:14" s="58" customFormat="1" x14ac:dyDescent="0.3">
      <c r="A209" s="57"/>
      <c r="B209" s="3" t="s">
        <v>283</v>
      </c>
      <c r="C209" s="94">
        <v>41963</v>
      </c>
      <c r="D209" s="57"/>
      <c r="E209" s="93">
        <v>0.4236111111111111</v>
      </c>
      <c r="F209" s="57"/>
      <c r="G209" s="57"/>
      <c r="H209" s="57"/>
      <c r="I209" s="57"/>
      <c r="J209" s="121"/>
      <c r="K209" s="121"/>
      <c r="L209" s="121"/>
      <c r="M209" s="121"/>
      <c r="N209" s="118"/>
    </row>
    <row r="210" spans="1:14" s="58" customFormat="1" x14ac:dyDescent="0.3">
      <c r="A210" s="89"/>
      <c r="B210" s="26" t="s">
        <v>219</v>
      </c>
      <c r="C210" s="95">
        <v>41963</v>
      </c>
      <c r="D210" s="89"/>
      <c r="E210" s="96">
        <v>0.4375</v>
      </c>
      <c r="F210" s="89"/>
      <c r="G210" s="89"/>
      <c r="H210" s="89"/>
      <c r="I210" s="89"/>
      <c r="J210" s="122"/>
      <c r="K210" s="122"/>
      <c r="L210" s="122"/>
      <c r="M210" s="122"/>
      <c r="N210" s="119"/>
    </row>
    <row r="211" spans="1:14" s="58" customFormat="1" x14ac:dyDescent="0.3">
      <c r="A211" s="58" t="s">
        <v>190</v>
      </c>
      <c r="B211" s="3" t="s">
        <v>269</v>
      </c>
      <c r="C211" s="83">
        <v>41964</v>
      </c>
      <c r="E211" s="99">
        <v>3.4722222222222224E-2</v>
      </c>
      <c r="J211" s="117">
        <f>((C218+E218)-(C211+E211))*24</f>
        <v>12.916666666686069</v>
      </c>
      <c r="K211" s="120">
        <v>0</v>
      </c>
      <c r="L211" s="120">
        <f>F212</f>
        <v>34</v>
      </c>
      <c r="M211" s="120">
        <v>0</v>
      </c>
      <c r="N211" s="117">
        <f>L211/J211</f>
        <v>2.6322580645121749</v>
      </c>
    </row>
    <row r="212" spans="1:14" s="58" customFormat="1" x14ac:dyDescent="0.3">
      <c r="B212" s="3" t="s">
        <v>282</v>
      </c>
      <c r="C212" s="83">
        <v>41964</v>
      </c>
      <c r="E212" s="99">
        <v>0.36805555555555558</v>
      </c>
      <c r="F212" s="58">
        <v>34</v>
      </c>
      <c r="G212" s="58" t="s">
        <v>422</v>
      </c>
      <c r="J212" s="118"/>
      <c r="K212" s="121"/>
      <c r="L212" s="121"/>
      <c r="M212" s="121"/>
      <c r="N212" s="118"/>
    </row>
    <row r="213" spans="1:14" s="58" customFormat="1" x14ac:dyDescent="0.3">
      <c r="B213" s="3" t="s">
        <v>281</v>
      </c>
      <c r="C213" s="83">
        <v>41964</v>
      </c>
      <c r="D213" s="99">
        <v>0.39583333333333331</v>
      </c>
      <c r="E213" s="99">
        <v>0.4548611111111111</v>
      </c>
      <c r="J213" s="118"/>
      <c r="K213" s="121"/>
      <c r="L213" s="121"/>
      <c r="M213" s="121"/>
      <c r="N213" s="118"/>
    </row>
    <row r="214" spans="1:14" s="58" customFormat="1" x14ac:dyDescent="0.3">
      <c r="B214" s="3" t="s">
        <v>280</v>
      </c>
      <c r="C214" s="83">
        <v>41964</v>
      </c>
      <c r="E214" s="99">
        <v>0.45833333333333331</v>
      </c>
      <c r="J214" s="118"/>
      <c r="K214" s="121"/>
      <c r="L214" s="121"/>
      <c r="M214" s="121"/>
      <c r="N214" s="118"/>
    </row>
    <row r="215" spans="1:14" s="58" customFormat="1" x14ac:dyDescent="0.3">
      <c r="B215" s="3" t="s">
        <v>279</v>
      </c>
      <c r="C215" s="83">
        <v>41964</v>
      </c>
      <c r="D215" s="99">
        <v>0.48958333333333331</v>
      </c>
      <c r="E215" s="99">
        <v>0.53125</v>
      </c>
      <c r="J215" s="118"/>
      <c r="K215" s="121"/>
      <c r="L215" s="121"/>
      <c r="M215" s="121"/>
      <c r="N215" s="118"/>
    </row>
    <row r="216" spans="1:14" s="58" customFormat="1" x14ac:dyDescent="0.3">
      <c r="B216" s="3" t="s">
        <v>278</v>
      </c>
      <c r="C216" s="83">
        <v>41964</v>
      </c>
      <c r="E216" s="99">
        <v>0.53125</v>
      </c>
      <c r="J216" s="118"/>
      <c r="K216" s="121"/>
      <c r="L216" s="121"/>
      <c r="M216" s="121"/>
      <c r="N216" s="118"/>
    </row>
    <row r="217" spans="1:14" s="58" customFormat="1" x14ac:dyDescent="0.3">
      <c r="B217" s="3" t="s">
        <v>274</v>
      </c>
      <c r="C217" s="83">
        <v>41964</v>
      </c>
      <c r="E217" s="99">
        <v>0.56944444444444442</v>
      </c>
      <c r="J217" s="118"/>
      <c r="K217" s="121"/>
      <c r="L217" s="121"/>
      <c r="M217" s="121"/>
      <c r="N217" s="118"/>
    </row>
    <row r="218" spans="1:14" s="58" customFormat="1" x14ac:dyDescent="0.3">
      <c r="B218" s="3" t="s">
        <v>208</v>
      </c>
      <c r="C218" s="83">
        <v>41964</v>
      </c>
      <c r="E218" s="99">
        <v>0.57291666666666663</v>
      </c>
      <c r="J218" s="119"/>
      <c r="K218" s="122"/>
      <c r="L218" s="122"/>
      <c r="M218" s="122"/>
      <c r="N218" s="119"/>
    </row>
    <row r="219" spans="1:14" s="58" customFormat="1" x14ac:dyDescent="0.3">
      <c r="A219" s="91" t="s">
        <v>4</v>
      </c>
      <c r="B219" s="28" t="s">
        <v>277</v>
      </c>
      <c r="C219" s="97">
        <v>41964</v>
      </c>
      <c r="D219" s="91"/>
      <c r="E219" s="98">
        <v>0.76041666666666663</v>
      </c>
      <c r="F219" s="91"/>
      <c r="G219" s="91"/>
      <c r="H219" s="91"/>
      <c r="I219" s="91"/>
      <c r="J219" s="117">
        <f>((C224+E224)-(C219+E219))*24</f>
        <v>2.4166666666860692</v>
      </c>
      <c r="K219" s="120">
        <f>F221</f>
        <v>141</v>
      </c>
      <c r="L219" s="120">
        <v>0</v>
      </c>
      <c r="M219" s="117">
        <f>K219/J219</f>
        <v>58.344827585738464</v>
      </c>
      <c r="N219" s="120">
        <v>0</v>
      </c>
    </row>
    <row r="220" spans="1:14" s="58" customFormat="1" x14ac:dyDescent="0.3">
      <c r="A220" s="57"/>
      <c r="B220" s="3" t="s">
        <v>210</v>
      </c>
      <c r="C220" s="94">
        <v>41964</v>
      </c>
      <c r="D220" s="57"/>
      <c r="E220" s="93">
        <v>0.77430555555555547</v>
      </c>
      <c r="F220" s="57"/>
      <c r="G220" s="57"/>
      <c r="H220" s="57"/>
      <c r="I220" s="57"/>
      <c r="J220" s="118"/>
      <c r="K220" s="121"/>
      <c r="L220" s="121"/>
      <c r="M220" s="118"/>
      <c r="N220" s="121"/>
    </row>
    <row r="221" spans="1:14" s="58" customFormat="1" x14ac:dyDescent="0.3">
      <c r="A221" s="57"/>
      <c r="B221" s="3" t="s">
        <v>276</v>
      </c>
      <c r="C221" s="94">
        <v>41964</v>
      </c>
      <c r="D221" s="57"/>
      <c r="E221" s="93">
        <v>0.77777777777777779</v>
      </c>
      <c r="F221" s="57">
        <v>141</v>
      </c>
      <c r="G221" s="57" t="s">
        <v>275</v>
      </c>
      <c r="H221" s="57">
        <v>1.18</v>
      </c>
      <c r="I221" s="57">
        <v>1</v>
      </c>
      <c r="J221" s="118"/>
      <c r="K221" s="121"/>
      <c r="L221" s="121"/>
      <c r="M221" s="118"/>
      <c r="N221" s="121"/>
    </row>
    <row r="222" spans="1:14" s="58" customFormat="1" x14ac:dyDescent="0.3">
      <c r="A222" s="57"/>
      <c r="B222" s="3" t="s">
        <v>274</v>
      </c>
      <c r="C222" s="94">
        <v>41964</v>
      </c>
      <c r="D222" s="57"/>
      <c r="E222" s="93">
        <v>0.83333333333333337</v>
      </c>
      <c r="F222" s="57"/>
      <c r="G222" s="57"/>
      <c r="H222" s="57"/>
      <c r="I222" s="57"/>
      <c r="J222" s="118"/>
      <c r="K222" s="121"/>
      <c r="L222" s="121"/>
      <c r="M222" s="118"/>
      <c r="N222" s="121"/>
    </row>
    <row r="223" spans="1:14" s="58" customFormat="1" x14ac:dyDescent="0.3">
      <c r="A223" s="57"/>
      <c r="B223" s="3" t="s">
        <v>176</v>
      </c>
      <c r="C223" s="94">
        <v>41964</v>
      </c>
      <c r="D223" s="57"/>
      <c r="E223" s="93">
        <v>0.84722222222222221</v>
      </c>
      <c r="F223" s="57"/>
      <c r="G223" s="57"/>
      <c r="H223" s="57"/>
      <c r="I223" s="57"/>
      <c r="J223" s="118"/>
      <c r="K223" s="121"/>
      <c r="L223" s="121"/>
      <c r="M223" s="118"/>
      <c r="N223" s="121"/>
    </row>
    <row r="224" spans="1:14" s="58" customFormat="1" x14ac:dyDescent="0.3">
      <c r="A224" s="89"/>
      <c r="B224" s="26" t="s">
        <v>208</v>
      </c>
      <c r="C224" s="95">
        <v>41964</v>
      </c>
      <c r="D224" s="89"/>
      <c r="E224" s="96">
        <v>0.86111111111111116</v>
      </c>
      <c r="F224" s="89"/>
      <c r="G224" s="89"/>
      <c r="H224" s="89"/>
      <c r="I224" s="89"/>
      <c r="J224" s="119"/>
      <c r="K224" s="122"/>
      <c r="L224" s="122"/>
      <c r="M224" s="119"/>
      <c r="N224" s="122"/>
    </row>
    <row r="225" spans="1:14" s="58" customFormat="1" x14ac:dyDescent="0.3">
      <c r="A225" s="58" t="s">
        <v>253</v>
      </c>
      <c r="B225" s="3" t="s">
        <v>273</v>
      </c>
      <c r="C225" s="83">
        <v>41964</v>
      </c>
      <c r="E225" s="99">
        <v>0.94097222222222221</v>
      </c>
      <c r="J225" s="117">
        <f>((C230+E230)-(C225+E225))*24</f>
        <v>4.3333333334885538</v>
      </c>
      <c r="K225" s="120">
        <f>F227</f>
        <v>231</v>
      </c>
      <c r="L225" s="120">
        <v>0</v>
      </c>
      <c r="M225" s="117">
        <f>K225/J225</f>
        <v>53.307692305782822</v>
      </c>
      <c r="N225" s="120">
        <v>0</v>
      </c>
    </row>
    <row r="226" spans="1:14" s="58" customFormat="1" x14ac:dyDescent="0.3">
      <c r="B226" s="3" t="s">
        <v>241</v>
      </c>
      <c r="C226" s="83">
        <v>41964</v>
      </c>
      <c r="E226" s="99">
        <v>0.95138888888888884</v>
      </c>
      <c r="J226" s="118"/>
      <c r="K226" s="121"/>
      <c r="L226" s="121"/>
      <c r="M226" s="118"/>
      <c r="N226" s="121"/>
    </row>
    <row r="227" spans="1:14" s="58" customFormat="1" x14ac:dyDescent="0.3">
      <c r="B227" s="3" t="s">
        <v>272</v>
      </c>
      <c r="C227" s="83">
        <v>41964</v>
      </c>
      <c r="E227" s="99">
        <v>0.95486111111111116</v>
      </c>
      <c r="F227" s="58">
        <v>231</v>
      </c>
      <c r="G227" s="58" t="s">
        <v>198</v>
      </c>
      <c r="H227" s="58">
        <v>1.64</v>
      </c>
      <c r="I227" s="58">
        <v>3</v>
      </c>
      <c r="J227" s="118"/>
      <c r="K227" s="121"/>
      <c r="L227" s="121"/>
      <c r="M227" s="118"/>
      <c r="N227" s="121"/>
    </row>
    <row r="228" spans="1:14" s="58" customFormat="1" x14ac:dyDescent="0.3">
      <c r="B228" s="3" t="s">
        <v>271</v>
      </c>
      <c r="C228" s="83">
        <v>41965</v>
      </c>
      <c r="E228" s="99">
        <v>0.10069444444444443</v>
      </c>
      <c r="J228" s="118"/>
      <c r="K228" s="121"/>
      <c r="L228" s="121"/>
      <c r="M228" s="118"/>
      <c r="N228" s="121"/>
    </row>
    <row r="229" spans="1:14" s="58" customFormat="1" x14ac:dyDescent="0.3">
      <c r="B229" s="3" t="s">
        <v>176</v>
      </c>
      <c r="C229" s="83">
        <v>41965</v>
      </c>
      <c r="E229" s="99">
        <v>0.11805555555555557</v>
      </c>
      <c r="J229" s="118"/>
      <c r="K229" s="121"/>
      <c r="L229" s="121"/>
      <c r="M229" s="118"/>
      <c r="N229" s="121"/>
    </row>
    <row r="230" spans="1:14" s="58" customFormat="1" x14ac:dyDescent="0.3">
      <c r="B230" s="3" t="s">
        <v>208</v>
      </c>
      <c r="C230" s="83">
        <v>41965</v>
      </c>
      <c r="E230" s="99">
        <v>0.12152777777777778</v>
      </c>
      <c r="J230" s="119"/>
      <c r="K230" s="122"/>
      <c r="L230" s="122"/>
      <c r="M230" s="119"/>
      <c r="N230" s="122"/>
    </row>
    <row r="231" spans="1:14" s="58" customFormat="1" x14ac:dyDescent="0.3">
      <c r="A231" s="91" t="s">
        <v>8</v>
      </c>
      <c r="B231" s="28" t="s">
        <v>270</v>
      </c>
      <c r="C231" s="97">
        <v>41965</v>
      </c>
      <c r="D231" s="91"/>
      <c r="E231" s="98">
        <v>0.4861111111111111</v>
      </c>
      <c r="F231" s="91"/>
      <c r="G231" s="91"/>
      <c r="H231" s="91"/>
      <c r="I231" s="91"/>
      <c r="J231" s="120">
        <f>((C234+E234)-(C231+E231))*24</f>
        <v>5.0000000000582077</v>
      </c>
      <c r="K231" s="120">
        <v>0</v>
      </c>
      <c r="L231" s="120">
        <f>F232</f>
        <v>135</v>
      </c>
      <c r="M231" s="120">
        <v>0</v>
      </c>
      <c r="N231" s="120">
        <f>L231/J231</f>
        <v>26.999999999685677</v>
      </c>
    </row>
    <row r="232" spans="1:14" s="58" customFormat="1" x14ac:dyDescent="0.3">
      <c r="A232" s="57"/>
      <c r="B232" s="3" t="s">
        <v>234</v>
      </c>
      <c r="C232" s="94">
        <v>41965</v>
      </c>
      <c r="D232" s="57"/>
      <c r="E232" s="93">
        <v>0.46180555555555558</v>
      </c>
      <c r="F232" s="57">
        <v>135</v>
      </c>
      <c r="G232" s="57" t="s">
        <v>423</v>
      </c>
      <c r="H232" s="57"/>
      <c r="I232" s="57"/>
      <c r="J232" s="121"/>
      <c r="K232" s="121"/>
      <c r="L232" s="121"/>
      <c r="M232" s="121"/>
      <c r="N232" s="121"/>
    </row>
    <row r="233" spans="1:14" s="58" customFormat="1" x14ac:dyDescent="0.3">
      <c r="A233" s="57"/>
      <c r="B233" s="3" t="s">
        <v>220</v>
      </c>
      <c r="C233" s="94">
        <v>41965</v>
      </c>
      <c r="D233" s="57"/>
      <c r="E233" s="93">
        <v>0.6875</v>
      </c>
      <c r="F233" s="57"/>
      <c r="G233" s="57"/>
      <c r="H233" s="57"/>
      <c r="I233" s="57"/>
      <c r="J233" s="121"/>
      <c r="K233" s="121"/>
      <c r="L233" s="121"/>
      <c r="M233" s="121"/>
      <c r="N233" s="121"/>
    </row>
    <row r="234" spans="1:14" s="58" customFormat="1" x14ac:dyDescent="0.3">
      <c r="A234" s="89"/>
      <c r="B234" s="26" t="s">
        <v>208</v>
      </c>
      <c r="C234" s="95">
        <v>41965</v>
      </c>
      <c r="D234" s="89"/>
      <c r="E234" s="96">
        <v>0.69444444444444453</v>
      </c>
      <c r="F234" s="89"/>
      <c r="G234" s="89"/>
      <c r="H234" s="89"/>
      <c r="I234" s="89"/>
      <c r="J234" s="122"/>
      <c r="K234" s="122"/>
      <c r="L234" s="122"/>
      <c r="M234" s="122"/>
      <c r="N234" s="122"/>
    </row>
    <row r="235" spans="1:14" s="58" customFormat="1" x14ac:dyDescent="0.3">
      <c r="A235" s="58" t="s">
        <v>190</v>
      </c>
      <c r="B235" s="3" t="s">
        <v>269</v>
      </c>
      <c r="C235" s="83">
        <v>41965</v>
      </c>
      <c r="E235" s="99">
        <v>0.97222222222222221</v>
      </c>
      <c r="J235" s="120">
        <f>((C240+E240)-(C235+E235))*24</f>
        <v>2.5000000001164153</v>
      </c>
      <c r="K235" s="120">
        <v>0</v>
      </c>
      <c r="L235" s="120">
        <f>SUM(F236:F238)</f>
        <v>81</v>
      </c>
      <c r="M235" s="120">
        <v>0</v>
      </c>
      <c r="N235" s="120">
        <f>L235/J235</f>
        <v>32.399999998491261</v>
      </c>
    </row>
    <row r="236" spans="1:14" s="58" customFormat="1" x14ac:dyDescent="0.3">
      <c r="B236" s="3" t="s">
        <v>268</v>
      </c>
      <c r="C236" s="83">
        <v>41965</v>
      </c>
      <c r="E236" s="99">
        <v>0.98263888888888884</v>
      </c>
      <c r="F236" s="58">
        <v>71</v>
      </c>
      <c r="G236" s="58" t="s">
        <v>214</v>
      </c>
      <c r="J236" s="121"/>
      <c r="K236" s="121"/>
      <c r="L236" s="121"/>
      <c r="M236" s="121"/>
      <c r="N236" s="121"/>
    </row>
    <row r="237" spans="1:14" s="58" customFormat="1" x14ac:dyDescent="0.3">
      <c r="B237" s="3" t="s">
        <v>213</v>
      </c>
      <c r="C237" s="83">
        <v>41966</v>
      </c>
      <c r="E237" s="99">
        <v>3.4722222222222224E-2</v>
      </c>
      <c r="J237" s="121"/>
      <c r="K237" s="121"/>
      <c r="L237" s="121"/>
      <c r="M237" s="121"/>
      <c r="N237" s="121"/>
    </row>
    <row r="238" spans="1:14" s="58" customFormat="1" x14ac:dyDescent="0.3">
      <c r="B238" s="3" t="s">
        <v>267</v>
      </c>
      <c r="C238" s="83">
        <v>41966</v>
      </c>
      <c r="E238" s="99">
        <v>4.1666666666666664E-2</v>
      </c>
      <c r="F238" s="58">
        <v>10</v>
      </c>
      <c r="G238" s="58" t="s">
        <v>424</v>
      </c>
      <c r="J238" s="121"/>
      <c r="K238" s="121"/>
      <c r="L238" s="121"/>
      <c r="M238" s="121"/>
      <c r="N238" s="121"/>
    </row>
    <row r="239" spans="1:14" s="58" customFormat="1" x14ac:dyDescent="0.3">
      <c r="B239" s="3" t="s">
        <v>213</v>
      </c>
      <c r="C239" s="83">
        <v>41966</v>
      </c>
      <c r="E239" s="99">
        <v>6.5972222222222224E-2</v>
      </c>
      <c r="J239" s="121"/>
      <c r="K239" s="121"/>
      <c r="L239" s="121"/>
      <c r="M239" s="121"/>
      <c r="N239" s="121"/>
    </row>
    <row r="240" spans="1:14" s="58" customFormat="1" x14ac:dyDescent="0.3">
      <c r="B240" s="3" t="s">
        <v>266</v>
      </c>
      <c r="C240" s="83">
        <v>41966</v>
      </c>
      <c r="E240" s="99">
        <v>7.6388888888888895E-2</v>
      </c>
      <c r="J240" s="122"/>
      <c r="K240" s="122"/>
      <c r="L240" s="122"/>
      <c r="M240" s="122"/>
      <c r="N240" s="122"/>
    </row>
    <row r="241" spans="1:14" s="58" customFormat="1" x14ac:dyDescent="0.3">
      <c r="A241" s="91" t="s">
        <v>218</v>
      </c>
      <c r="B241" s="28" t="s">
        <v>217</v>
      </c>
      <c r="C241" s="97">
        <v>41966</v>
      </c>
      <c r="D241" s="91"/>
      <c r="E241" s="98">
        <v>0.70833333333333337</v>
      </c>
      <c r="F241" s="91"/>
      <c r="G241" s="91"/>
      <c r="H241" s="91"/>
      <c r="I241" s="91"/>
      <c r="J241" s="120">
        <f>((C260+E260)-(C241+E241))*24</f>
        <v>22.999999999883585</v>
      </c>
      <c r="K241" s="120">
        <f>SUM(F248:F257)</f>
        <v>836</v>
      </c>
      <c r="L241" s="120">
        <f>SUM(F242:F244)</f>
        <v>74</v>
      </c>
      <c r="M241" s="117">
        <f>K241/J241</f>
        <v>36.347826087140497</v>
      </c>
      <c r="N241" s="117">
        <f>L241/J241</f>
        <v>3.2173913043641109</v>
      </c>
    </row>
    <row r="242" spans="1:14" s="58" customFormat="1" x14ac:dyDescent="0.3">
      <c r="A242" s="57"/>
      <c r="B242" s="3" t="s">
        <v>265</v>
      </c>
      <c r="C242" s="94">
        <v>41966</v>
      </c>
      <c r="D242" s="57"/>
      <c r="E242" s="93">
        <v>0.72916666666666663</v>
      </c>
      <c r="F242" s="57">
        <v>64</v>
      </c>
      <c r="G242" s="57" t="s">
        <v>214</v>
      </c>
      <c r="H242" s="57"/>
      <c r="I242" s="57"/>
      <c r="J242" s="121"/>
      <c r="K242" s="121"/>
      <c r="L242" s="121"/>
      <c r="M242" s="118"/>
      <c r="N242" s="118"/>
    </row>
    <row r="243" spans="1:14" s="58" customFormat="1" x14ac:dyDescent="0.3">
      <c r="A243" s="57"/>
      <c r="B243" s="3" t="s">
        <v>213</v>
      </c>
      <c r="C243" s="94">
        <v>41966</v>
      </c>
      <c r="D243" s="57"/>
      <c r="E243" s="93">
        <v>0.78472222222222221</v>
      </c>
      <c r="F243" s="57"/>
      <c r="G243" s="57"/>
      <c r="H243" s="57"/>
      <c r="I243" s="57"/>
      <c r="J243" s="121"/>
      <c r="K243" s="121"/>
      <c r="L243" s="121"/>
      <c r="M243" s="118"/>
      <c r="N243" s="118"/>
    </row>
    <row r="244" spans="1:14" s="58" customFormat="1" x14ac:dyDescent="0.3">
      <c r="A244" s="57"/>
      <c r="B244" s="3" t="s">
        <v>264</v>
      </c>
      <c r="C244" s="94">
        <v>41966</v>
      </c>
      <c r="D244" s="57"/>
      <c r="E244" s="93">
        <v>0.78819444444444453</v>
      </c>
      <c r="F244" s="57">
        <v>10</v>
      </c>
      <c r="G244" s="57" t="s">
        <v>263</v>
      </c>
      <c r="H244" s="57"/>
      <c r="I244" s="57"/>
      <c r="J244" s="121"/>
      <c r="K244" s="121"/>
      <c r="L244" s="121"/>
      <c r="M244" s="118"/>
      <c r="N244" s="118"/>
    </row>
    <row r="245" spans="1:14" s="58" customFormat="1" x14ac:dyDescent="0.3">
      <c r="A245" s="57"/>
      <c r="B245" s="3" t="s">
        <v>213</v>
      </c>
      <c r="C245" s="94">
        <v>41966</v>
      </c>
      <c r="D245" s="57"/>
      <c r="E245" s="93">
        <v>0.80555555555555547</v>
      </c>
      <c r="F245" s="57"/>
      <c r="G245" s="57"/>
      <c r="H245" s="57"/>
      <c r="I245" s="57"/>
      <c r="J245" s="121"/>
      <c r="K245" s="121"/>
      <c r="L245" s="121"/>
      <c r="M245" s="118"/>
      <c r="N245" s="118"/>
    </row>
    <row r="246" spans="1:14" s="58" customFormat="1" x14ac:dyDescent="0.3">
      <c r="A246" s="57"/>
      <c r="B246" s="3" t="s">
        <v>262</v>
      </c>
      <c r="C246" s="94">
        <v>41966</v>
      </c>
      <c r="D246" s="93">
        <v>0.82638888888888884</v>
      </c>
      <c r="E246" s="93">
        <v>0.84722222222222221</v>
      </c>
      <c r="F246" s="57"/>
      <c r="G246" s="57"/>
      <c r="H246" s="57"/>
      <c r="I246" s="57"/>
      <c r="J246" s="121"/>
      <c r="K246" s="121"/>
      <c r="L246" s="121"/>
      <c r="M246" s="118"/>
      <c r="N246" s="118"/>
    </row>
    <row r="247" spans="1:14" s="58" customFormat="1" x14ac:dyDescent="0.3">
      <c r="A247" s="57"/>
      <c r="B247" s="3" t="s">
        <v>261</v>
      </c>
      <c r="C247" s="94">
        <v>41966</v>
      </c>
      <c r="D247" s="57"/>
      <c r="E247" s="93">
        <v>0.87847222222222221</v>
      </c>
      <c r="F247" s="57"/>
      <c r="G247" s="57"/>
      <c r="H247" s="57"/>
      <c r="I247" s="57"/>
      <c r="J247" s="121"/>
      <c r="K247" s="121"/>
      <c r="L247" s="121"/>
      <c r="M247" s="118"/>
      <c r="N247" s="118"/>
    </row>
    <row r="248" spans="1:14" s="58" customFormat="1" x14ac:dyDescent="0.3">
      <c r="A248" s="57"/>
      <c r="B248" s="3" t="s">
        <v>260</v>
      </c>
      <c r="C248" s="94">
        <v>41966</v>
      </c>
      <c r="D248" s="57"/>
      <c r="E248" s="93">
        <v>0.88541666666666663</v>
      </c>
      <c r="F248" s="57">
        <v>237</v>
      </c>
      <c r="G248" s="57" t="s">
        <v>198</v>
      </c>
      <c r="H248" s="57">
        <v>1.05</v>
      </c>
      <c r="I248" s="57">
        <v>1</v>
      </c>
      <c r="J248" s="121"/>
      <c r="K248" s="121"/>
      <c r="L248" s="121"/>
      <c r="M248" s="118"/>
      <c r="N248" s="118"/>
    </row>
    <row r="249" spans="1:14" s="58" customFormat="1" x14ac:dyDescent="0.3">
      <c r="A249" s="57"/>
      <c r="B249" s="3" t="s">
        <v>213</v>
      </c>
      <c r="C249" s="94">
        <v>41967</v>
      </c>
      <c r="D249" s="57"/>
      <c r="E249" s="93">
        <v>0.3125</v>
      </c>
      <c r="F249" s="57"/>
      <c r="G249" s="57"/>
      <c r="H249" s="57"/>
      <c r="I249" s="57"/>
      <c r="J249" s="121"/>
      <c r="K249" s="121"/>
      <c r="L249" s="121"/>
      <c r="M249" s="118"/>
      <c r="N249" s="118"/>
    </row>
    <row r="250" spans="1:14" s="58" customFormat="1" x14ac:dyDescent="0.3">
      <c r="A250" s="57"/>
      <c r="B250" s="3" t="s">
        <v>201</v>
      </c>
      <c r="C250" s="94">
        <v>41967</v>
      </c>
      <c r="D250" s="93">
        <v>0.3298611111111111</v>
      </c>
      <c r="E250" s="93">
        <v>0.34027777777777773</v>
      </c>
      <c r="F250" s="57"/>
      <c r="G250" s="57"/>
      <c r="H250" s="57"/>
      <c r="I250" s="57"/>
      <c r="J250" s="121"/>
      <c r="K250" s="121"/>
      <c r="L250" s="121"/>
      <c r="M250" s="118"/>
      <c r="N250" s="118"/>
    </row>
    <row r="251" spans="1:14" s="58" customFormat="1" x14ac:dyDescent="0.3">
      <c r="A251" s="57"/>
      <c r="B251" s="3" t="s">
        <v>241</v>
      </c>
      <c r="C251" s="94">
        <v>41967</v>
      </c>
      <c r="D251" s="57"/>
      <c r="E251" s="93">
        <v>0.36805555555555558</v>
      </c>
      <c r="F251" s="57"/>
      <c r="G251" s="57"/>
      <c r="H251" s="57"/>
      <c r="I251" s="57"/>
      <c r="J251" s="121"/>
      <c r="K251" s="121"/>
      <c r="L251" s="121"/>
      <c r="M251" s="118"/>
      <c r="N251" s="118"/>
    </row>
    <row r="252" spans="1:14" s="58" customFormat="1" x14ac:dyDescent="0.3">
      <c r="A252" s="57"/>
      <c r="B252" s="3" t="s">
        <v>259</v>
      </c>
      <c r="C252" s="94">
        <v>41967</v>
      </c>
      <c r="D252" s="57"/>
      <c r="E252" s="93">
        <v>0.37847222222222227</v>
      </c>
      <c r="F252" s="57">
        <v>163</v>
      </c>
      <c r="G252" s="57" t="s">
        <v>258</v>
      </c>
      <c r="H252" s="57">
        <v>1.61</v>
      </c>
      <c r="I252" s="57">
        <v>4</v>
      </c>
      <c r="J252" s="121"/>
      <c r="K252" s="121"/>
      <c r="L252" s="121"/>
      <c r="M252" s="118"/>
      <c r="N252" s="118"/>
    </row>
    <row r="253" spans="1:14" s="58" customFormat="1" x14ac:dyDescent="0.3">
      <c r="A253" s="57"/>
      <c r="B253" s="3" t="s">
        <v>213</v>
      </c>
      <c r="C253" s="94">
        <v>41967</v>
      </c>
      <c r="D253" s="57"/>
      <c r="E253" s="93">
        <v>0.44097222222222227</v>
      </c>
      <c r="F253" s="57"/>
      <c r="G253" s="57"/>
      <c r="H253" s="57"/>
      <c r="I253" s="57"/>
      <c r="J253" s="121"/>
      <c r="K253" s="121"/>
      <c r="L253" s="121"/>
      <c r="M253" s="118"/>
      <c r="N253" s="118"/>
    </row>
    <row r="254" spans="1:14" s="58" customFormat="1" x14ac:dyDescent="0.3">
      <c r="A254" s="57"/>
      <c r="B254" s="3" t="s">
        <v>257</v>
      </c>
      <c r="C254" s="94">
        <v>41967</v>
      </c>
      <c r="D254" s="57"/>
      <c r="E254" s="93">
        <v>0.46875</v>
      </c>
      <c r="F254" s="57"/>
      <c r="G254" s="57"/>
      <c r="H254" s="57"/>
      <c r="I254" s="57"/>
      <c r="J254" s="121"/>
      <c r="K254" s="121"/>
      <c r="L254" s="121"/>
      <c r="M254" s="118"/>
      <c r="N254" s="118"/>
    </row>
    <row r="255" spans="1:14" s="58" customFormat="1" x14ac:dyDescent="0.3">
      <c r="A255" s="57"/>
      <c r="B255" s="3" t="s">
        <v>256</v>
      </c>
      <c r="C255" s="94">
        <v>41967</v>
      </c>
      <c r="D255" s="93">
        <v>0.72916666666666663</v>
      </c>
      <c r="E255" s="93">
        <v>0.74305555555555547</v>
      </c>
      <c r="F255" s="57"/>
      <c r="G255" s="57"/>
      <c r="H255" s="57"/>
      <c r="I255" s="57"/>
      <c r="J255" s="121"/>
      <c r="K255" s="121"/>
      <c r="L255" s="121"/>
      <c r="M255" s="118"/>
      <c r="N255" s="118"/>
    </row>
    <row r="256" spans="1:14" s="58" customFormat="1" x14ac:dyDescent="0.3">
      <c r="A256" s="57"/>
      <c r="B256" s="3" t="s">
        <v>255</v>
      </c>
      <c r="C256" s="94">
        <v>41967</v>
      </c>
      <c r="D256" s="57"/>
      <c r="E256" s="93">
        <v>0.74722222222222223</v>
      </c>
      <c r="F256" s="57"/>
      <c r="G256" s="57"/>
      <c r="H256" s="57"/>
      <c r="I256" s="57"/>
      <c r="J256" s="121"/>
      <c r="K256" s="121"/>
      <c r="L256" s="121"/>
      <c r="M256" s="118"/>
      <c r="N256" s="118"/>
    </row>
    <row r="257" spans="1:14" s="58" customFormat="1" x14ac:dyDescent="0.3">
      <c r="A257" s="57"/>
      <c r="B257" s="3" t="s">
        <v>254</v>
      </c>
      <c r="C257" s="94">
        <v>41967</v>
      </c>
      <c r="D257" s="57"/>
      <c r="E257" s="93">
        <v>0.75</v>
      </c>
      <c r="F257" s="57">
        <v>436</v>
      </c>
      <c r="G257" s="57" t="s">
        <v>198</v>
      </c>
      <c r="H257" s="57">
        <v>1.5</v>
      </c>
      <c r="I257" s="57" t="s">
        <v>250</v>
      </c>
      <c r="J257" s="121"/>
      <c r="K257" s="121"/>
      <c r="L257" s="121"/>
      <c r="M257" s="118"/>
      <c r="N257" s="118"/>
    </row>
    <row r="258" spans="1:14" s="58" customFormat="1" x14ac:dyDescent="0.3">
      <c r="A258" s="57"/>
      <c r="B258" s="3" t="s">
        <v>236</v>
      </c>
      <c r="C258" s="94">
        <v>41968</v>
      </c>
      <c r="D258" s="57"/>
      <c r="E258" s="93">
        <v>4.1666666666666664E-2</v>
      </c>
      <c r="F258" s="57"/>
      <c r="G258" s="57"/>
      <c r="H258" s="57"/>
      <c r="I258" s="57"/>
      <c r="J258" s="121"/>
      <c r="K258" s="121"/>
      <c r="L258" s="121"/>
      <c r="M258" s="118"/>
      <c r="N258" s="118"/>
    </row>
    <row r="259" spans="1:14" s="58" customFormat="1" x14ac:dyDescent="0.3">
      <c r="A259" s="57"/>
      <c r="B259" s="3" t="s">
        <v>176</v>
      </c>
      <c r="C259" s="94">
        <v>41967</v>
      </c>
      <c r="D259" s="57"/>
      <c r="E259" s="93">
        <v>5.2083333333333336E-2</v>
      </c>
      <c r="F259" s="57"/>
      <c r="G259" s="57"/>
      <c r="H259" s="57"/>
      <c r="I259" s="57"/>
      <c r="J259" s="121"/>
      <c r="K259" s="121"/>
      <c r="L259" s="121"/>
      <c r="M259" s="118"/>
      <c r="N259" s="118"/>
    </row>
    <row r="260" spans="1:14" s="58" customFormat="1" x14ac:dyDescent="0.3">
      <c r="A260" s="89"/>
      <c r="B260" s="26" t="s">
        <v>6</v>
      </c>
      <c r="C260" s="95">
        <v>41967</v>
      </c>
      <c r="D260" s="89"/>
      <c r="E260" s="96">
        <v>0.66666666666666663</v>
      </c>
      <c r="F260" s="89"/>
      <c r="G260" s="89"/>
      <c r="H260" s="89"/>
      <c r="I260" s="89"/>
      <c r="J260" s="122"/>
      <c r="K260" s="122"/>
      <c r="L260" s="122"/>
      <c r="M260" s="119"/>
      <c r="N260" s="119"/>
    </row>
    <row r="261" spans="1:14" s="58" customFormat="1" x14ac:dyDescent="0.3">
      <c r="A261" s="58" t="s">
        <v>253</v>
      </c>
      <c r="B261" s="3" t="s">
        <v>252</v>
      </c>
      <c r="C261" s="83">
        <v>41968</v>
      </c>
      <c r="E261" s="99">
        <v>0.88888888888888884</v>
      </c>
      <c r="J261" s="120">
        <f>((C272+E272)-(C261+E261))*24</f>
        <v>29.25</v>
      </c>
      <c r="K261" s="120">
        <f>F263</f>
        <v>516</v>
      </c>
      <c r="L261" s="120">
        <v>0</v>
      </c>
      <c r="M261" s="117">
        <f>K261/J261</f>
        <v>17.641025641025642</v>
      </c>
      <c r="N261" s="120">
        <v>0</v>
      </c>
    </row>
    <row r="262" spans="1:14" s="58" customFormat="1" x14ac:dyDescent="0.3">
      <c r="B262" s="3" t="s">
        <v>241</v>
      </c>
      <c r="C262" s="83">
        <v>41968</v>
      </c>
      <c r="E262" s="99">
        <v>0.89583333333333337</v>
      </c>
      <c r="J262" s="124"/>
      <c r="K262" s="124"/>
      <c r="L262" s="124"/>
      <c r="M262" s="123"/>
      <c r="N262" s="124"/>
    </row>
    <row r="263" spans="1:14" s="58" customFormat="1" x14ac:dyDescent="0.3">
      <c r="B263" s="3" t="s">
        <v>251</v>
      </c>
      <c r="C263" s="83">
        <v>41968</v>
      </c>
      <c r="E263" s="99">
        <v>0.89930555555555547</v>
      </c>
      <c r="F263" s="58">
        <v>516</v>
      </c>
      <c r="G263" s="58" t="s">
        <v>198</v>
      </c>
      <c r="H263" s="58">
        <v>1.5</v>
      </c>
      <c r="I263" s="58" t="s">
        <v>250</v>
      </c>
      <c r="J263" s="124"/>
      <c r="K263" s="124"/>
      <c r="L263" s="124"/>
      <c r="M263" s="123"/>
      <c r="N263" s="124"/>
    </row>
    <row r="264" spans="1:14" s="58" customFormat="1" x14ac:dyDescent="0.3">
      <c r="B264" s="3" t="s">
        <v>249</v>
      </c>
      <c r="C264" s="83">
        <v>41969</v>
      </c>
      <c r="E264" s="99">
        <v>3.125E-2</v>
      </c>
      <c r="J264" s="124"/>
      <c r="K264" s="124"/>
      <c r="L264" s="124"/>
      <c r="M264" s="123"/>
      <c r="N264" s="124"/>
    </row>
    <row r="265" spans="1:14" s="58" customFormat="1" x14ac:dyDescent="0.3">
      <c r="B265" s="3" t="s">
        <v>248</v>
      </c>
      <c r="C265" s="83">
        <v>41969</v>
      </c>
      <c r="E265" s="99">
        <v>4.1666666666666664E-2</v>
      </c>
      <c r="J265" s="124"/>
      <c r="K265" s="124"/>
      <c r="L265" s="124"/>
      <c r="M265" s="123"/>
      <c r="N265" s="124"/>
    </row>
    <row r="266" spans="1:14" s="58" customFormat="1" x14ac:dyDescent="0.3">
      <c r="B266" s="3" t="s">
        <v>226</v>
      </c>
      <c r="C266" s="83">
        <v>41969</v>
      </c>
      <c r="E266" s="99">
        <v>7.6388888888888895E-2</v>
      </c>
      <c r="J266" s="124"/>
      <c r="K266" s="124"/>
      <c r="L266" s="124"/>
      <c r="M266" s="123"/>
      <c r="N266" s="124"/>
    </row>
    <row r="267" spans="1:14" s="58" customFormat="1" x14ac:dyDescent="0.3">
      <c r="B267" s="3" t="s">
        <v>196</v>
      </c>
      <c r="C267" s="83">
        <v>41969</v>
      </c>
      <c r="E267" s="99">
        <v>9.0277777777777776E-2</v>
      </c>
      <c r="J267" s="124"/>
      <c r="K267" s="124"/>
      <c r="L267" s="124"/>
      <c r="M267" s="123"/>
      <c r="N267" s="124"/>
    </row>
    <row r="268" spans="1:14" s="58" customFormat="1" x14ac:dyDescent="0.3">
      <c r="B268" s="3" t="s">
        <v>247</v>
      </c>
      <c r="C268" s="83">
        <v>41969</v>
      </c>
      <c r="E268" s="99">
        <v>0.16666666666666666</v>
      </c>
      <c r="J268" s="124"/>
      <c r="K268" s="124"/>
      <c r="L268" s="124"/>
      <c r="M268" s="123"/>
      <c r="N268" s="124"/>
    </row>
    <row r="269" spans="1:14" s="58" customFormat="1" x14ac:dyDescent="0.3">
      <c r="B269" s="3" t="s">
        <v>246</v>
      </c>
      <c r="C269" s="83">
        <v>41969</v>
      </c>
      <c r="E269" s="99">
        <v>0.33333333333333331</v>
      </c>
      <c r="J269" s="124"/>
      <c r="K269" s="124"/>
      <c r="L269" s="124"/>
      <c r="M269" s="123"/>
      <c r="N269" s="124"/>
    </row>
    <row r="270" spans="1:14" s="58" customFormat="1" x14ac:dyDescent="0.3">
      <c r="B270" s="3" t="s">
        <v>245</v>
      </c>
      <c r="C270" s="83">
        <v>41969</v>
      </c>
      <c r="E270" s="99">
        <v>0.45833333333333331</v>
      </c>
      <c r="J270" s="124"/>
      <c r="K270" s="124"/>
      <c r="L270" s="124"/>
      <c r="M270" s="123"/>
      <c r="N270" s="124"/>
    </row>
    <row r="271" spans="1:14" s="58" customFormat="1" x14ac:dyDescent="0.3">
      <c r="B271" s="3" t="s">
        <v>244</v>
      </c>
      <c r="C271" s="83">
        <v>41970</v>
      </c>
      <c r="E271" s="99">
        <v>9.7222222222222224E-2</v>
      </c>
      <c r="J271" s="124"/>
      <c r="K271" s="124"/>
      <c r="L271" s="124"/>
      <c r="M271" s="123"/>
      <c r="N271" s="124"/>
    </row>
    <row r="272" spans="1:14" s="58" customFormat="1" x14ac:dyDescent="0.3">
      <c r="B272" s="3" t="s">
        <v>208</v>
      </c>
      <c r="C272" s="83">
        <v>41970</v>
      </c>
      <c r="E272" s="99">
        <v>0.1076388888888889</v>
      </c>
      <c r="J272" s="122"/>
      <c r="K272" s="122"/>
      <c r="L272" s="122"/>
      <c r="M272" s="119"/>
      <c r="N272" s="122"/>
    </row>
    <row r="273" spans="1:14" s="58" customFormat="1" x14ac:dyDescent="0.3">
      <c r="A273" s="91" t="s">
        <v>243</v>
      </c>
      <c r="B273" s="28" t="s">
        <v>242</v>
      </c>
      <c r="C273" s="97">
        <v>41971</v>
      </c>
      <c r="D273" s="91"/>
      <c r="E273" s="98">
        <v>0.13194444444444445</v>
      </c>
      <c r="F273" s="91"/>
      <c r="G273" s="91"/>
      <c r="H273" s="91"/>
      <c r="I273" s="91"/>
      <c r="J273" s="117">
        <f>((C283+E283)-(C273+E273))*24</f>
        <v>5.3333333332557231</v>
      </c>
      <c r="K273" s="120">
        <f>SUM(F275:F278)</f>
        <v>478</v>
      </c>
      <c r="L273" s="120">
        <f>F282</f>
        <v>3</v>
      </c>
      <c r="M273" s="117">
        <f>K273/J273</f>
        <v>89.625000001304215</v>
      </c>
      <c r="N273" s="117">
        <f>L273/J273</f>
        <v>0.56250000000818545</v>
      </c>
    </row>
    <row r="274" spans="1:14" s="58" customFormat="1" x14ac:dyDescent="0.3">
      <c r="A274" s="57"/>
      <c r="B274" s="3" t="s">
        <v>241</v>
      </c>
      <c r="C274" s="94">
        <v>41971</v>
      </c>
      <c r="D274" s="57"/>
      <c r="E274" s="93">
        <v>0.15625</v>
      </c>
      <c r="F274" s="57"/>
      <c r="G274" s="57"/>
      <c r="H274" s="57"/>
      <c r="I274" s="57"/>
      <c r="J274" s="118"/>
      <c r="K274" s="121"/>
      <c r="L274" s="121"/>
      <c r="M274" s="118"/>
      <c r="N274" s="118"/>
    </row>
    <row r="275" spans="1:14" s="58" customFormat="1" x14ac:dyDescent="0.3">
      <c r="A275" s="57"/>
      <c r="B275" s="3" t="s">
        <v>240</v>
      </c>
      <c r="C275" s="94">
        <v>41971</v>
      </c>
      <c r="D275" s="57"/>
      <c r="E275" s="93">
        <v>0.16388888888888889</v>
      </c>
      <c r="F275" s="57">
        <v>343</v>
      </c>
      <c r="G275" s="57" t="s">
        <v>166</v>
      </c>
      <c r="H275" s="57">
        <v>1.35</v>
      </c>
      <c r="I275" s="57">
        <v>3</v>
      </c>
      <c r="J275" s="118"/>
      <c r="K275" s="121"/>
      <c r="L275" s="121"/>
      <c r="M275" s="118"/>
      <c r="N275" s="118"/>
    </row>
    <row r="276" spans="1:14" s="58" customFormat="1" x14ac:dyDescent="0.3">
      <c r="A276" s="57"/>
      <c r="B276" s="3" t="s">
        <v>239</v>
      </c>
      <c r="C276" s="94">
        <v>41971</v>
      </c>
      <c r="D276" s="57"/>
      <c r="E276" s="93">
        <v>0.26041666666666669</v>
      </c>
      <c r="F276" s="57"/>
      <c r="G276" s="57"/>
      <c r="H276" s="57"/>
      <c r="I276" s="57"/>
      <c r="J276" s="118"/>
      <c r="K276" s="121"/>
      <c r="L276" s="121"/>
      <c r="M276" s="118"/>
      <c r="N276" s="118"/>
    </row>
    <row r="277" spans="1:14" s="58" customFormat="1" x14ac:dyDescent="0.3">
      <c r="A277" s="57"/>
      <c r="B277" s="3" t="s">
        <v>238</v>
      </c>
      <c r="C277" s="94">
        <v>41971</v>
      </c>
      <c r="D277" s="57"/>
      <c r="E277" s="93">
        <v>0.2638888888888889</v>
      </c>
      <c r="F277" s="57"/>
      <c r="G277" s="57"/>
      <c r="H277" s="57"/>
      <c r="I277" s="57"/>
      <c r="J277" s="118"/>
      <c r="K277" s="121"/>
      <c r="L277" s="121"/>
      <c r="M277" s="118"/>
      <c r="N277" s="118"/>
    </row>
    <row r="278" spans="1:14" s="58" customFormat="1" x14ac:dyDescent="0.3">
      <c r="A278" s="57"/>
      <c r="B278" s="3" t="s">
        <v>237</v>
      </c>
      <c r="C278" s="94">
        <v>41971</v>
      </c>
      <c r="D278" s="57"/>
      <c r="E278" s="93">
        <v>0.2673611111111111</v>
      </c>
      <c r="F278" s="57">
        <v>135</v>
      </c>
      <c r="G278" s="57" t="s">
        <v>198</v>
      </c>
      <c r="H278" s="57">
        <v>1.36</v>
      </c>
      <c r="I278" s="57">
        <v>4</v>
      </c>
      <c r="J278" s="118"/>
      <c r="K278" s="121"/>
      <c r="L278" s="121"/>
      <c r="M278" s="118"/>
      <c r="N278" s="118"/>
    </row>
    <row r="279" spans="1:14" s="58" customFormat="1" x14ac:dyDescent="0.3">
      <c r="A279" s="57"/>
      <c r="B279" s="3" t="s">
        <v>236</v>
      </c>
      <c r="C279" s="94">
        <v>41971</v>
      </c>
      <c r="D279" s="57"/>
      <c r="E279" s="93">
        <v>0.31597222222222221</v>
      </c>
      <c r="F279" s="57"/>
      <c r="G279" s="57"/>
      <c r="H279" s="57"/>
      <c r="I279" s="57"/>
      <c r="J279" s="118"/>
      <c r="K279" s="121"/>
      <c r="L279" s="121"/>
      <c r="M279" s="118"/>
      <c r="N279" s="118"/>
    </row>
    <row r="280" spans="1:14" s="58" customFormat="1" x14ac:dyDescent="0.3">
      <c r="A280" s="57"/>
      <c r="B280" s="3" t="s">
        <v>176</v>
      </c>
      <c r="C280" s="94">
        <v>41971</v>
      </c>
      <c r="D280" s="57"/>
      <c r="E280" s="93">
        <v>0.3263888888888889</v>
      </c>
      <c r="F280" s="57"/>
      <c r="G280" s="57"/>
      <c r="H280" s="57"/>
      <c r="I280" s="57"/>
      <c r="J280" s="118"/>
      <c r="K280" s="121"/>
      <c r="L280" s="121"/>
      <c r="M280" s="118"/>
      <c r="N280" s="118"/>
    </row>
    <row r="281" spans="1:14" s="58" customFormat="1" x14ac:dyDescent="0.3">
      <c r="A281" s="57"/>
      <c r="B281" s="3" t="s">
        <v>235</v>
      </c>
      <c r="C281" s="94">
        <v>41971</v>
      </c>
      <c r="D281" s="57"/>
      <c r="E281" s="93">
        <v>0.34375</v>
      </c>
      <c r="F281" s="57"/>
      <c r="G281" s="57"/>
      <c r="H281" s="57"/>
      <c r="I281" s="57"/>
      <c r="J281" s="118"/>
      <c r="K281" s="121"/>
      <c r="L281" s="121"/>
      <c r="M281" s="118"/>
      <c r="N281" s="118"/>
    </row>
    <row r="282" spans="1:14" s="58" customFormat="1" x14ac:dyDescent="0.3">
      <c r="A282" s="57"/>
      <c r="B282" s="3" t="s">
        <v>234</v>
      </c>
      <c r="C282" s="94">
        <v>41971</v>
      </c>
      <c r="D282" s="57"/>
      <c r="E282" s="93">
        <v>0.34722222222222227</v>
      </c>
      <c r="F282" s="57">
        <v>3</v>
      </c>
      <c r="G282" s="57" t="s">
        <v>425</v>
      </c>
      <c r="H282" s="57"/>
      <c r="I282" s="57"/>
      <c r="J282" s="118"/>
      <c r="K282" s="121"/>
      <c r="L282" s="121"/>
      <c r="M282" s="118"/>
      <c r="N282" s="118"/>
    </row>
    <row r="283" spans="1:14" s="58" customFormat="1" x14ac:dyDescent="0.3">
      <c r="A283" s="89"/>
      <c r="B283" s="26" t="s">
        <v>233</v>
      </c>
      <c r="C283" s="95">
        <v>41971</v>
      </c>
      <c r="D283" s="89"/>
      <c r="E283" s="96">
        <v>0.35416666666666669</v>
      </c>
      <c r="F283" s="89"/>
      <c r="G283" s="89"/>
      <c r="H283" s="89"/>
      <c r="I283" s="89"/>
      <c r="J283" s="119"/>
      <c r="K283" s="122"/>
      <c r="L283" s="122"/>
      <c r="M283" s="119"/>
      <c r="N283" s="119"/>
    </row>
    <row r="284" spans="1:14" s="58" customFormat="1" x14ac:dyDescent="0.3">
      <c r="A284" s="58" t="s">
        <v>232</v>
      </c>
      <c r="B284" s="3" t="s">
        <v>231</v>
      </c>
      <c r="C284" s="83">
        <v>41971</v>
      </c>
      <c r="D284" s="99">
        <v>0.3576388888888889</v>
      </c>
      <c r="E284" s="99">
        <v>0.37152777777777773</v>
      </c>
      <c r="J284" s="120">
        <f>((C291+E291)-(C284+E284))*24</f>
        <v>5.7499999998835847</v>
      </c>
      <c r="K284" s="120">
        <f>SUM(F286:F288)</f>
        <v>372</v>
      </c>
      <c r="L284" s="120">
        <f>0</f>
        <v>0</v>
      </c>
      <c r="M284" s="117">
        <f>K284/J284</f>
        <v>64.695652175222875</v>
      </c>
      <c r="N284" s="120">
        <f>L284</f>
        <v>0</v>
      </c>
    </row>
    <row r="285" spans="1:14" s="58" customFormat="1" x14ac:dyDescent="0.3">
      <c r="B285" s="3" t="s">
        <v>230</v>
      </c>
      <c r="C285" s="83">
        <v>41971</v>
      </c>
      <c r="E285" s="99">
        <v>0.38194444444444442</v>
      </c>
      <c r="J285" s="124"/>
      <c r="K285" s="124"/>
      <c r="L285" s="124"/>
      <c r="M285" s="123"/>
      <c r="N285" s="124"/>
    </row>
    <row r="286" spans="1:14" s="58" customFormat="1" x14ac:dyDescent="0.3">
      <c r="B286" s="3" t="s">
        <v>229</v>
      </c>
      <c r="C286" s="83">
        <v>41971</v>
      </c>
      <c r="E286" s="99">
        <v>0.3888888888888889</v>
      </c>
      <c r="F286" s="58">
        <v>237</v>
      </c>
      <c r="G286" s="58" t="s">
        <v>198</v>
      </c>
      <c r="H286" s="58">
        <v>1.05</v>
      </c>
      <c r="I286" s="58">
        <v>1</v>
      </c>
      <c r="J286" s="124"/>
      <c r="K286" s="124"/>
      <c r="L286" s="124"/>
      <c r="M286" s="123"/>
      <c r="N286" s="124"/>
    </row>
    <row r="287" spans="1:14" s="58" customFormat="1" x14ac:dyDescent="0.3">
      <c r="B287" s="3" t="s">
        <v>228</v>
      </c>
      <c r="C287" s="83">
        <v>41971</v>
      </c>
      <c r="D287" s="99">
        <v>0.48958333333333331</v>
      </c>
      <c r="E287" s="99">
        <v>0.50347222222222221</v>
      </c>
      <c r="J287" s="124"/>
      <c r="K287" s="124"/>
      <c r="L287" s="124"/>
      <c r="M287" s="123"/>
      <c r="N287" s="124"/>
    </row>
    <row r="288" spans="1:14" s="58" customFormat="1" x14ac:dyDescent="0.3">
      <c r="B288" s="3" t="s">
        <v>227</v>
      </c>
      <c r="C288" s="83">
        <v>41971</v>
      </c>
      <c r="E288" s="99">
        <v>0.50694444444444442</v>
      </c>
      <c r="F288" s="58">
        <v>135</v>
      </c>
      <c r="G288" s="58" t="s">
        <v>198</v>
      </c>
      <c r="H288" s="58">
        <v>1.36</v>
      </c>
      <c r="I288" s="58">
        <v>4</v>
      </c>
      <c r="J288" s="124"/>
      <c r="K288" s="124"/>
      <c r="L288" s="124"/>
      <c r="M288" s="123"/>
      <c r="N288" s="124"/>
    </row>
    <row r="289" spans="1:14" s="58" customFormat="1" x14ac:dyDescent="0.3">
      <c r="B289" s="3" t="s">
        <v>226</v>
      </c>
      <c r="C289" s="83">
        <v>41971</v>
      </c>
      <c r="E289" s="99">
        <v>0.59027777777777779</v>
      </c>
      <c r="J289" s="124"/>
      <c r="K289" s="124"/>
      <c r="L289" s="124"/>
      <c r="M289" s="123"/>
      <c r="N289" s="124"/>
    </row>
    <row r="290" spans="1:14" s="58" customFormat="1" x14ac:dyDescent="0.3">
      <c r="B290" s="3" t="s">
        <v>176</v>
      </c>
      <c r="C290" s="83">
        <v>41971</v>
      </c>
      <c r="E290" s="99">
        <v>0.60416666666666663</v>
      </c>
      <c r="J290" s="124"/>
      <c r="K290" s="124"/>
      <c r="L290" s="124"/>
      <c r="M290" s="123"/>
      <c r="N290" s="124"/>
    </row>
    <row r="291" spans="1:14" s="58" customFormat="1" x14ac:dyDescent="0.3">
      <c r="B291" s="3" t="s">
        <v>208</v>
      </c>
      <c r="C291" s="83">
        <v>41971</v>
      </c>
      <c r="E291" s="99">
        <v>0.61111111111111105</v>
      </c>
      <c r="J291" s="122"/>
      <c r="K291" s="122"/>
      <c r="L291" s="122"/>
      <c r="M291" s="119"/>
      <c r="N291" s="122"/>
    </row>
    <row r="292" spans="1:14" s="58" customFormat="1" x14ac:dyDescent="0.3">
      <c r="A292" s="91" t="s">
        <v>4</v>
      </c>
      <c r="B292" s="28" t="s">
        <v>225</v>
      </c>
      <c r="C292" s="97">
        <v>41972</v>
      </c>
      <c r="D292" s="91"/>
      <c r="E292" s="98">
        <v>0.59375</v>
      </c>
      <c r="F292" s="91"/>
      <c r="G292" s="91"/>
      <c r="H292" s="91"/>
      <c r="I292" s="91"/>
      <c r="J292" s="117">
        <f>((C299+E299)-(C292+E292))*24</f>
        <v>8.0833333333139308</v>
      </c>
      <c r="K292" s="120">
        <f>F296</f>
        <v>231</v>
      </c>
      <c r="L292" s="120">
        <v>0</v>
      </c>
      <c r="M292" s="117">
        <f>K292/J292</f>
        <v>28.57731958769746</v>
      </c>
      <c r="N292" s="120">
        <v>0</v>
      </c>
    </row>
    <row r="293" spans="1:14" s="58" customFormat="1" x14ac:dyDescent="0.3">
      <c r="A293" s="57"/>
      <c r="B293" s="3" t="s">
        <v>224</v>
      </c>
      <c r="C293" s="94">
        <v>41972</v>
      </c>
      <c r="D293" s="57"/>
      <c r="E293" s="93">
        <v>0.8125</v>
      </c>
      <c r="F293" s="57"/>
      <c r="G293" s="57"/>
      <c r="H293" s="57"/>
      <c r="I293" s="57"/>
      <c r="J293" s="123"/>
      <c r="K293" s="124"/>
      <c r="L293" s="124"/>
      <c r="M293" s="123"/>
      <c r="N293" s="124"/>
    </row>
    <row r="294" spans="1:14" s="58" customFormat="1" x14ac:dyDescent="0.3">
      <c r="A294" s="57"/>
      <c r="B294" s="3" t="s">
        <v>223</v>
      </c>
      <c r="C294" s="94">
        <v>41972</v>
      </c>
      <c r="D294" s="57"/>
      <c r="E294" s="93">
        <v>0.82291666666666663</v>
      </c>
      <c r="F294" s="57"/>
      <c r="G294" s="57"/>
      <c r="H294" s="57"/>
      <c r="I294" s="57"/>
      <c r="J294" s="123"/>
      <c r="K294" s="124"/>
      <c r="L294" s="124"/>
      <c r="M294" s="123"/>
      <c r="N294" s="124"/>
    </row>
    <row r="295" spans="1:14" s="58" customFormat="1" x14ac:dyDescent="0.3">
      <c r="A295" s="57"/>
      <c r="B295" s="3" t="s">
        <v>222</v>
      </c>
      <c r="C295" s="94">
        <v>41972</v>
      </c>
      <c r="D295" s="57"/>
      <c r="E295" s="93">
        <v>0.82638888888888884</v>
      </c>
      <c r="F295" s="57"/>
      <c r="G295" s="57"/>
      <c r="H295" s="57"/>
      <c r="I295" s="57"/>
      <c r="J295" s="123"/>
      <c r="K295" s="124"/>
      <c r="L295" s="124"/>
      <c r="M295" s="123"/>
      <c r="N295" s="124"/>
    </row>
    <row r="296" spans="1:14" s="58" customFormat="1" x14ac:dyDescent="0.3">
      <c r="A296" s="57"/>
      <c r="B296" s="3" t="s">
        <v>221</v>
      </c>
      <c r="C296" s="94">
        <v>41972</v>
      </c>
      <c r="D296" s="57"/>
      <c r="E296" s="93">
        <v>0.83333333333333337</v>
      </c>
      <c r="F296" s="57">
        <v>231</v>
      </c>
      <c r="G296" s="57" t="s">
        <v>182</v>
      </c>
      <c r="H296" s="57">
        <v>1.35</v>
      </c>
      <c r="I296" s="57">
        <v>4</v>
      </c>
      <c r="J296" s="123"/>
      <c r="K296" s="124"/>
      <c r="L296" s="124"/>
      <c r="M296" s="123"/>
      <c r="N296" s="124"/>
    </row>
    <row r="297" spans="1:14" s="58" customFormat="1" x14ac:dyDescent="0.3">
      <c r="A297" s="57"/>
      <c r="B297" s="3" t="s">
        <v>220</v>
      </c>
      <c r="C297" s="94">
        <v>41972</v>
      </c>
      <c r="D297" s="57"/>
      <c r="E297" s="93">
        <v>0.91666666666666663</v>
      </c>
      <c r="F297" s="57"/>
      <c r="G297" s="57"/>
      <c r="H297" s="57"/>
      <c r="I297" s="57"/>
      <c r="J297" s="123"/>
      <c r="K297" s="124"/>
      <c r="L297" s="124"/>
      <c r="M297" s="123"/>
      <c r="N297" s="124"/>
    </row>
    <row r="298" spans="1:14" s="58" customFormat="1" x14ac:dyDescent="0.3">
      <c r="A298" s="57"/>
      <c r="B298" s="3" t="s">
        <v>176</v>
      </c>
      <c r="C298" s="94">
        <v>41972</v>
      </c>
      <c r="D298" s="57"/>
      <c r="E298" s="93">
        <v>0.92013888888888884</v>
      </c>
      <c r="F298" s="57"/>
      <c r="G298" s="57"/>
      <c r="H298" s="57"/>
      <c r="I298" s="57"/>
      <c r="J298" s="123"/>
      <c r="K298" s="124"/>
      <c r="L298" s="124"/>
      <c r="M298" s="123"/>
      <c r="N298" s="124"/>
    </row>
    <row r="299" spans="1:14" s="58" customFormat="1" x14ac:dyDescent="0.3">
      <c r="A299" s="89"/>
      <c r="B299" s="26" t="s">
        <v>219</v>
      </c>
      <c r="C299" s="95">
        <v>41972</v>
      </c>
      <c r="D299" s="89"/>
      <c r="E299" s="96">
        <v>0.93055555555555547</v>
      </c>
      <c r="F299" s="89"/>
      <c r="G299" s="89"/>
      <c r="H299" s="89"/>
      <c r="I299" s="89"/>
      <c r="J299" s="119"/>
      <c r="K299" s="122"/>
      <c r="L299" s="122"/>
      <c r="M299" s="119"/>
      <c r="N299" s="122"/>
    </row>
    <row r="300" spans="1:14" s="58" customFormat="1" x14ac:dyDescent="0.3">
      <c r="A300" s="58" t="s">
        <v>218</v>
      </c>
      <c r="B300" s="3" t="s">
        <v>217</v>
      </c>
      <c r="C300" s="83">
        <v>41973</v>
      </c>
      <c r="E300" s="99">
        <v>0.41319444444444442</v>
      </c>
      <c r="J300" s="120">
        <f>((C305+E305)-(C300+E300))*24</f>
        <v>5.0000000000582077</v>
      </c>
      <c r="K300" s="120">
        <v>0</v>
      </c>
      <c r="L300" s="120">
        <f>SUM(F301:F303)</f>
        <v>70</v>
      </c>
      <c r="M300" s="120">
        <v>0</v>
      </c>
      <c r="N300" s="120">
        <f>L300/J300</f>
        <v>13.999999999837019</v>
      </c>
    </row>
    <row r="301" spans="1:14" s="58" customFormat="1" x14ac:dyDescent="0.3">
      <c r="B301" s="3" t="s">
        <v>216</v>
      </c>
      <c r="C301" s="83">
        <v>41973</v>
      </c>
      <c r="E301" s="99">
        <v>0.41666666666666669</v>
      </c>
      <c r="F301" s="58">
        <v>3</v>
      </c>
      <c r="G301" s="58" t="s">
        <v>214</v>
      </c>
      <c r="J301" s="124"/>
      <c r="K301" s="124"/>
      <c r="L301" s="124"/>
      <c r="M301" s="124"/>
      <c r="N301" s="124"/>
    </row>
    <row r="302" spans="1:14" s="58" customFormat="1" x14ac:dyDescent="0.3">
      <c r="B302" s="3" t="s">
        <v>213</v>
      </c>
      <c r="C302" s="83">
        <v>41973</v>
      </c>
      <c r="E302" s="99">
        <v>0.43055555555555558</v>
      </c>
      <c r="J302" s="124"/>
      <c r="K302" s="124"/>
      <c r="L302" s="124"/>
      <c r="M302" s="124"/>
      <c r="N302" s="124"/>
    </row>
    <row r="303" spans="1:14" s="58" customFormat="1" x14ac:dyDescent="0.3">
      <c r="B303" s="3" t="s">
        <v>215</v>
      </c>
      <c r="C303" s="83">
        <v>41973</v>
      </c>
      <c r="E303" s="99">
        <v>0.4375</v>
      </c>
      <c r="F303" s="58">
        <v>67</v>
      </c>
      <c r="G303" s="58" t="s">
        <v>426</v>
      </c>
      <c r="J303" s="124"/>
      <c r="K303" s="124"/>
      <c r="L303" s="124"/>
      <c r="M303" s="124"/>
      <c r="N303" s="124"/>
    </row>
    <row r="304" spans="1:14" s="58" customFormat="1" x14ac:dyDescent="0.3">
      <c r="B304" s="3" t="s">
        <v>213</v>
      </c>
      <c r="C304" s="83">
        <v>41973</v>
      </c>
      <c r="E304" s="99">
        <v>0.61458333333333337</v>
      </c>
      <c r="J304" s="124"/>
      <c r="K304" s="124"/>
      <c r="L304" s="124"/>
      <c r="M304" s="124"/>
      <c r="N304" s="124"/>
    </row>
    <row r="305" spans="1:14" s="58" customFormat="1" x14ac:dyDescent="0.3">
      <c r="B305" s="3" t="s">
        <v>208</v>
      </c>
      <c r="C305" s="83">
        <v>41973</v>
      </c>
      <c r="E305" s="99">
        <v>0.62152777777777779</v>
      </c>
      <c r="J305" s="122"/>
      <c r="K305" s="122"/>
      <c r="L305" s="122"/>
      <c r="M305" s="122"/>
      <c r="N305" s="122"/>
    </row>
    <row r="306" spans="1:14" s="58" customFormat="1" x14ac:dyDescent="0.3">
      <c r="A306" s="91" t="s">
        <v>13</v>
      </c>
      <c r="B306" s="28" t="s">
        <v>212</v>
      </c>
      <c r="C306" s="97">
        <v>41973</v>
      </c>
      <c r="D306" s="91"/>
      <c r="E306" s="98">
        <v>0.69097222222222221</v>
      </c>
      <c r="F306" s="91"/>
      <c r="G306" s="91"/>
      <c r="H306" s="91"/>
      <c r="I306" s="91"/>
      <c r="J306" s="117">
        <f>((C312+E312)-(C306+E306))*24</f>
        <v>8.6166666668141261</v>
      </c>
      <c r="K306" s="120">
        <f>F309</f>
        <v>261</v>
      </c>
      <c r="L306" s="120">
        <v>0</v>
      </c>
      <c r="M306" s="120">
        <f>K306/J306</f>
        <v>30.290135396000011</v>
      </c>
      <c r="N306" s="120">
        <v>0</v>
      </c>
    </row>
    <row r="307" spans="1:14" s="58" customFormat="1" x14ac:dyDescent="0.3">
      <c r="A307" s="57"/>
      <c r="B307" s="3" t="s">
        <v>211</v>
      </c>
      <c r="C307" s="94">
        <v>41973</v>
      </c>
      <c r="D307" s="57"/>
      <c r="E307" s="57"/>
      <c r="F307" s="57"/>
      <c r="G307" s="57"/>
      <c r="H307" s="57"/>
      <c r="I307" s="57"/>
      <c r="J307" s="118"/>
      <c r="K307" s="121"/>
      <c r="L307" s="121"/>
      <c r="M307" s="121"/>
      <c r="N307" s="121"/>
    </row>
    <row r="308" spans="1:14" s="58" customFormat="1" x14ac:dyDescent="0.3">
      <c r="A308" s="57"/>
      <c r="B308" s="3" t="s">
        <v>210</v>
      </c>
      <c r="C308" s="94">
        <v>41973</v>
      </c>
      <c r="D308" s="57"/>
      <c r="E308" s="93">
        <v>0.8125</v>
      </c>
      <c r="F308" s="57"/>
      <c r="G308" s="57"/>
      <c r="H308" s="57"/>
      <c r="I308" s="57"/>
      <c r="J308" s="118"/>
      <c r="K308" s="121"/>
      <c r="L308" s="121"/>
      <c r="M308" s="121"/>
      <c r="N308" s="121"/>
    </row>
    <row r="309" spans="1:14" s="58" customFormat="1" x14ac:dyDescent="0.3">
      <c r="A309" s="57"/>
      <c r="B309" s="3" t="s">
        <v>209</v>
      </c>
      <c r="C309" s="94">
        <v>41973</v>
      </c>
      <c r="D309" s="57"/>
      <c r="E309" s="93">
        <v>0.91666666666666663</v>
      </c>
      <c r="F309" s="57">
        <v>261</v>
      </c>
      <c r="G309" s="57" t="s">
        <v>198</v>
      </c>
      <c r="H309" s="57">
        <v>1.03</v>
      </c>
      <c r="I309" s="57">
        <v>1</v>
      </c>
      <c r="J309" s="118"/>
      <c r="K309" s="121"/>
      <c r="L309" s="121"/>
      <c r="M309" s="121"/>
      <c r="N309" s="121"/>
    </row>
    <row r="310" spans="1:14" s="58" customFormat="1" x14ac:dyDescent="0.3">
      <c r="A310" s="57"/>
      <c r="B310" s="3" t="s">
        <v>14</v>
      </c>
      <c r="C310" s="94">
        <v>41974</v>
      </c>
      <c r="D310" s="57"/>
      <c r="E310" s="93">
        <v>2.4305555555555556E-2</v>
      </c>
      <c r="F310" s="57"/>
      <c r="G310" s="57"/>
      <c r="H310" s="57"/>
      <c r="I310" s="57"/>
      <c r="J310" s="118"/>
      <c r="K310" s="121"/>
      <c r="L310" s="121"/>
      <c r="M310" s="121"/>
      <c r="N310" s="121"/>
    </row>
    <row r="311" spans="1:14" s="58" customFormat="1" x14ac:dyDescent="0.3">
      <c r="A311" s="57"/>
      <c r="B311" s="3" t="s">
        <v>176</v>
      </c>
      <c r="C311" s="94">
        <v>41974</v>
      </c>
      <c r="D311" s="57"/>
      <c r="E311" s="93">
        <v>3.125E-2</v>
      </c>
      <c r="F311" s="57"/>
      <c r="G311" s="57"/>
      <c r="H311" s="57"/>
      <c r="I311" s="57"/>
      <c r="J311" s="118"/>
      <c r="K311" s="121"/>
      <c r="L311" s="121"/>
      <c r="M311" s="121"/>
      <c r="N311" s="121"/>
    </row>
    <row r="312" spans="1:14" s="58" customFormat="1" x14ac:dyDescent="0.3">
      <c r="A312" s="89"/>
      <c r="B312" s="26" t="s">
        <v>208</v>
      </c>
      <c r="C312" s="95">
        <v>41974</v>
      </c>
      <c r="D312" s="89"/>
      <c r="E312" s="96">
        <v>4.9999999999999996E-2</v>
      </c>
      <c r="F312" s="89"/>
      <c r="G312" s="89"/>
      <c r="H312" s="89"/>
      <c r="I312" s="89"/>
      <c r="J312" s="119"/>
      <c r="K312" s="122"/>
      <c r="L312" s="122"/>
      <c r="M312" s="122"/>
      <c r="N312" s="122"/>
    </row>
    <row r="313" spans="1:14" s="58" customFormat="1" x14ac:dyDescent="0.3">
      <c r="A313" s="58" t="s">
        <v>190</v>
      </c>
      <c r="B313" s="3" t="s">
        <v>207</v>
      </c>
      <c r="C313" s="83">
        <v>41974</v>
      </c>
      <c r="E313" s="99">
        <v>0.625</v>
      </c>
      <c r="J313" s="117">
        <f>((C324+E324)-(C313+E313))*24</f>
        <v>8.5833333333721384</v>
      </c>
      <c r="K313" s="120">
        <f>F321</f>
        <v>237</v>
      </c>
      <c r="L313" s="120">
        <f>F314</f>
        <v>67</v>
      </c>
      <c r="M313" s="117">
        <f>K313/J313</f>
        <v>27.611650485312062</v>
      </c>
      <c r="N313" s="117">
        <f>L313/J313</f>
        <v>7.8058252426831567</v>
      </c>
    </row>
    <row r="314" spans="1:14" s="58" customFormat="1" x14ac:dyDescent="0.3">
      <c r="B314" s="3" t="s">
        <v>206</v>
      </c>
      <c r="C314" s="83">
        <v>41974</v>
      </c>
      <c r="E314" s="99">
        <v>0.63541666666666663</v>
      </c>
      <c r="F314" s="58">
        <v>67</v>
      </c>
      <c r="G314" s="58" t="s">
        <v>205</v>
      </c>
      <c r="J314" s="123"/>
      <c r="K314" s="124"/>
      <c r="L314" s="124"/>
      <c r="M314" s="123"/>
      <c r="N314" s="123"/>
    </row>
    <row r="315" spans="1:14" s="58" customFormat="1" x14ac:dyDescent="0.3">
      <c r="B315" s="3" t="s">
        <v>204</v>
      </c>
      <c r="C315" s="83">
        <v>41974</v>
      </c>
      <c r="D315" s="99">
        <v>0.65972222222222221</v>
      </c>
      <c r="E315" s="99">
        <v>0.68055555555555547</v>
      </c>
      <c r="J315" s="123"/>
      <c r="K315" s="124"/>
      <c r="L315" s="124"/>
      <c r="M315" s="123"/>
      <c r="N315" s="123"/>
    </row>
    <row r="316" spans="1:14" s="58" customFormat="1" x14ac:dyDescent="0.3">
      <c r="B316" s="3" t="s">
        <v>203</v>
      </c>
      <c r="C316" s="83">
        <v>41974</v>
      </c>
      <c r="E316" s="99">
        <v>0.68055555555555547</v>
      </c>
      <c r="J316" s="123"/>
      <c r="K316" s="124"/>
      <c r="L316" s="124"/>
      <c r="M316" s="123"/>
      <c r="N316" s="123"/>
    </row>
    <row r="317" spans="1:14" s="58" customFormat="1" x14ac:dyDescent="0.3">
      <c r="B317" s="3" t="s">
        <v>202</v>
      </c>
      <c r="C317" s="83">
        <v>41974</v>
      </c>
      <c r="E317" s="99">
        <v>0.77777777777777779</v>
      </c>
      <c r="J317" s="123"/>
      <c r="K317" s="124"/>
      <c r="L317" s="124"/>
      <c r="M317" s="123"/>
      <c r="N317" s="123"/>
    </row>
    <row r="318" spans="1:14" s="58" customFormat="1" x14ac:dyDescent="0.3">
      <c r="B318" s="3" t="s">
        <v>201</v>
      </c>
      <c r="C318" s="83">
        <v>41974</v>
      </c>
      <c r="D318" s="99">
        <v>0.78819444444444453</v>
      </c>
      <c r="E318" s="99">
        <v>0.79513888888888884</v>
      </c>
      <c r="J318" s="123"/>
      <c r="K318" s="124"/>
      <c r="L318" s="124"/>
      <c r="M318" s="123"/>
      <c r="N318" s="123"/>
    </row>
    <row r="319" spans="1:14" s="58" customFormat="1" x14ac:dyDescent="0.3">
      <c r="B319" s="3" t="s">
        <v>200</v>
      </c>
      <c r="C319" s="83">
        <v>41974</v>
      </c>
      <c r="E319" s="99">
        <v>0.79513888888888884</v>
      </c>
      <c r="J319" s="123"/>
      <c r="K319" s="124"/>
      <c r="L319" s="124"/>
      <c r="M319" s="123"/>
      <c r="N319" s="123"/>
    </row>
    <row r="320" spans="1:14" s="58" customFormat="1" x14ac:dyDescent="0.3">
      <c r="B320" s="3" t="s">
        <v>188</v>
      </c>
      <c r="C320" s="83">
        <v>41974</v>
      </c>
      <c r="E320" s="99">
        <v>0.86111111111111116</v>
      </c>
      <c r="J320" s="123"/>
      <c r="K320" s="124"/>
      <c r="L320" s="124"/>
      <c r="M320" s="123"/>
      <c r="N320" s="123"/>
    </row>
    <row r="321" spans="1:14" s="58" customFormat="1" x14ac:dyDescent="0.3">
      <c r="B321" s="3" t="s">
        <v>199</v>
      </c>
      <c r="C321" s="83">
        <v>41974</v>
      </c>
      <c r="E321" s="99">
        <v>0.87152777777777779</v>
      </c>
      <c r="F321" s="58">
        <v>237</v>
      </c>
      <c r="G321" s="58" t="s">
        <v>198</v>
      </c>
      <c r="H321" s="58">
        <v>1.05</v>
      </c>
      <c r="I321" s="58">
        <v>1</v>
      </c>
      <c r="J321" s="123"/>
      <c r="K321" s="124"/>
      <c r="L321" s="124"/>
      <c r="M321" s="123"/>
      <c r="N321" s="123"/>
    </row>
    <row r="322" spans="1:14" s="58" customFormat="1" x14ac:dyDescent="0.3">
      <c r="B322" s="3" t="s">
        <v>197</v>
      </c>
      <c r="C322" s="83">
        <v>41974</v>
      </c>
      <c r="E322" s="99">
        <v>0.96527777777777779</v>
      </c>
      <c r="J322" s="123"/>
      <c r="K322" s="124"/>
      <c r="L322" s="124"/>
      <c r="M322" s="123"/>
      <c r="N322" s="123"/>
    </row>
    <row r="323" spans="1:14" s="58" customFormat="1" x14ac:dyDescent="0.3">
      <c r="B323" s="3" t="s">
        <v>196</v>
      </c>
      <c r="C323" s="83">
        <v>41974</v>
      </c>
      <c r="E323" s="99">
        <v>0.97222222222222221</v>
      </c>
      <c r="J323" s="123"/>
      <c r="K323" s="124"/>
      <c r="L323" s="124"/>
      <c r="M323" s="123"/>
      <c r="N323" s="123"/>
    </row>
    <row r="324" spans="1:14" s="58" customFormat="1" x14ac:dyDescent="0.3">
      <c r="B324" s="3" t="s">
        <v>195</v>
      </c>
      <c r="C324" s="83">
        <v>41974</v>
      </c>
      <c r="E324" s="99">
        <v>0.98263888888888884</v>
      </c>
      <c r="J324" s="119"/>
      <c r="K324" s="122"/>
      <c r="L324" s="122"/>
      <c r="M324" s="119"/>
      <c r="N324" s="119"/>
    </row>
    <row r="325" spans="1:14" s="58" customFormat="1" x14ac:dyDescent="0.3">
      <c r="A325" s="91" t="s">
        <v>194</v>
      </c>
      <c r="B325" s="28" t="s">
        <v>193</v>
      </c>
      <c r="C325" s="97">
        <v>41975</v>
      </c>
      <c r="D325" s="91"/>
      <c r="E325" s="98">
        <v>1.0416666666666666E-2</v>
      </c>
      <c r="F325" s="91"/>
      <c r="G325" s="91"/>
      <c r="H325" s="91"/>
      <c r="I325" s="91"/>
      <c r="J325" s="120">
        <f>((C327+E327)-(C325+E325))*24</f>
        <v>4.7500000001164153</v>
      </c>
      <c r="K325" s="120">
        <v>0</v>
      </c>
      <c r="L325" s="120">
        <v>0</v>
      </c>
      <c r="M325" s="120">
        <v>0</v>
      </c>
      <c r="N325" s="120">
        <v>0</v>
      </c>
    </row>
    <row r="326" spans="1:14" s="58" customFormat="1" x14ac:dyDescent="0.3">
      <c r="A326" s="57"/>
      <c r="B326" s="3" t="s">
        <v>192</v>
      </c>
      <c r="C326" s="94">
        <v>41975</v>
      </c>
      <c r="D326" s="57"/>
      <c r="E326" s="93">
        <v>9.0277777777777776E-2</v>
      </c>
      <c r="F326" s="57"/>
      <c r="G326" s="57"/>
      <c r="H326" s="57"/>
      <c r="I326" s="57"/>
      <c r="J326" s="121"/>
      <c r="K326" s="121"/>
      <c r="L326" s="121"/>
      <c r="M326" s="121"/>
      <c r="N326" s="121"/>
    </row>
    <row r="327" spans="1:14" s="58" customFormat="1" x14ac:dyDescent="0.3">
      <c r="A327" s="89"/>
      <c r="B327" s="26" t="s">
        <v>191</v>
      </c>
      <c r="C327" s="95">
        <v>41975</v>
      </c>
      <c r="D327" s="89"/>
      <c r="E327" s="96">
        <v>0.20833333333333334</v>
      </c>
      <c r="F327" s="89"/>
      <c r="G327" s="89"/>
      <c r="H327" s="89"/>
      <c r="I327" s="89"/>
      <c r="J327" s="122"/>
      <c r="K327" s="122"/>
      <c r="L327" s="122"/>
      <c r="M327" s="122"/>
      <c r="N327" s="122"/>
    </row>
    <row r="328" spans="1:14" s="58" customFormat="1" x14ac:dyDescent="0.3">
      <c r="A328" s="91" t="s">
        <v>190</v>
      </c>
      <c r="B328" s="28" t="s">
        <v>189</v>
      </c>
      <c r="C328" s="97">
        <v>41975</v>
      </c>
      <c r="D328" s="98">
        <v>0.33333333333333331</v>
      </c>
      <c r="E328" s="98">
        <v>0.3611111111111111</v>
      </c>
      <c r="F328" s="91"/>
      <c r="G328" s="91"/>
      <c r="H328" s="91"/>
      <c r="I328" s="91"/>
      <c r="J328" s="114">
        <f>((C340+E340)-(C328+E328))*24</f>
        <v>18.099999999976717</v>
      </c>
      <c r="K328" s="114">
        <f>SUM(F330:F338)</f>
        <v>1546</v>
      </c>
      <c r="L328" s="114">
        <f>0</f>
        <v>0</v>
      </c>
      <c r="M328" s="111">
        <f>K328/J328</f>
        <v>85.414364640993853</v>
      </c>
      <c r="N328" s="114">
        <v>0</v>
      </c>
    </row>
    <row r="329" spans="1:14" s="58" customFormat="1" x14ac:dyDescent="0.3">
      <c r="A329" s="57"/>
      <c r="B329" s="3" t="s">
        <v>188</v>
      </c>
      <c r="C329" s="94">
        <v>41975</v>
      </c>
      <c r="D329" s="57"/>
      <c r="E329" s="93">
        <v>0.3923611111111111</v>
      </c>
      <c r="F329" s="57"/>
      <c r="G329" s="57"/>
      <c r="H329" s="57"/>
      <c r="I329" s="57"/>
      <c r="J329" s="125"/>
      <c r="K329" s="125"/>
      <c r="L329" s="125"/>
      <c r="M329" s="126"/>
      <c r="N329" s="125"/>
    </row>
    <row r="330" spans="1:14" s="58" customFormat="1" x14ac:dyDescent="0.3">
      <c r="A330" s="57"/>
      <c r="B330" s="3" t="s">
        <v>187</v>
      </c>
      <c r="C330" s="94">
        <v>41975</v>
      </c>
      <c r="D330" s="57"/>
      <c r="E330" s="93">
        <v>0.40277777777777773</v>
      </c>
      <c r="F330" s="57">
        <v>165</v>
      </c>
      <c r="G330" s="57" t="s">
        <v>177</v>
      </c>
      <c r="H330" s="57">
        <v>1.41</v>
      </c>
      <c r="I330" s="57">
        <v>1</v>
      </c>
      <c r="J330" s="125"/>
      <c r="K330" s="125"/>
      <c r="L330" s="125"/>
      <c r="M330" s="126"/>
      <c r="N330" s="125"/>
    </row>
    <row r="331" spans="1:14" s="58" customFormat="1" x14ac:dyDescent="0.3">
      <c r="A331" s="57"/>
      <c r="B331" s="3" t="s">
        <v>186</v>
      </c>
      <c r="C331" s="94">
        <v>41975</v>
      </c>
      <c r="D331" s="57"/>
      <c r="E331" s="93">
        <v>0.52430555555555558</v>
      </c>
      <c r="F331" s="57">
        <v>196</v>
      </c>
      <c r="G331" s="57" t="s">
        <v>185</v>
      </c>
      <c r="H331" s="57">
        <v>1.56</v>
      </c>
      <c r="I331" s="57">
        <v>2</v>
      </c>
      <c r="J331" s="125"/>
      <c r="K331" s="125"/>
      <c r="L331" s="125"/>
      <c r="M331" s="126"/>
      <c r="N331" s="125"/>
    </row>
    <row r="332" spans="1:14" s="58" customFormat="1" x14ac:dyDescent="0.3">
      <c r="A332" s="57"/>
      <c r="B332" s="3" t="s">
        <v>176</v>
      </c>
      <c r="C332" s="94">
        <v>41975</v>
      </c>
      <c r="D332" s="57"/>
      <c r="E332" s="93">
        <v>0.52777777777777779</v>
      </c>
      <c r="F332" s="57"/>
      <c r="G332" s="57"/>
      <c r="H332" s="57"/>
      <c r="I332" s="57"/>
      <c r="J332" s="125"/>
      <c r="K332" s="125"/>
      <c r="L332" s="125"/>
      <c r="M332" s="126"/>
      <c r="N332" s="125"/>
    </row>
    <row r="333" spans="1:14" s="58" customFormat="1" x14ac:dyDescent="0.3">
      <c r="A333" s="57"/>
      <c r="B333" s="3" t="s">
        <v>184</v>
      </c>
      <c r="C333" s="94">
        <v>41975</v>
      </c>
      <c r="D333" s="57"/>
      <c r="E333" s="93">
        <v>0.53125</v>
      </c>
      <c r="F333" s="57"/>
      <c r="G333" s="57"/>
      <c r="H333" s="57"/>
      <c r="I333" s="57"/>
      <c r="J333" s="125"/>
      <c r="K333" s="125"/>
      <c r="L333" s="125"/>
      <c r="M333" s="126"/>
      <c r="N333" s="125"/>
    </row>
    <row r="334" spans="1:14" s="58" customFormat="1" x14ac:dyDescent="0.3">
      <c r="A334" s="57"/>
      <c r="B334" s="3" t="s">
        <v>183</v>
      </c>
      <c r="C334" s="94">
        <v>41975</v>
      </c>
      <c r="D334" s="93">
        <v>0.53819444444444442</v>
      </c>
      <c r="E334" s="93">
        <v>0.625</v>
      </c>
      <c r="F334" s="57">
        <v>231</v>
      </c>
      <c r="G334" s="57" t="s">
        <v>182</v>
      </c>
      <c r="H334" s="57">
        <v>1.35</v>
      </c>
      <c r="I334" s="57">
        <v>4</v>
      </c>
      <c r="J334" s="125"/>
      <c r="K334" s="125"/>
      <c r="L334" s="125"/>
      <c r="M334" s="126"/>
      <c r="N334" s="125"/>
    </row>
    <row r="335" spans="1:14" s="58" customFormat="1" x14ac:dyDescent="0.3">
      <c r="A335" s="57"/>
      <c r="B335" s="3" t="s">
        <v>181</v>
      </c>
      <c r="C335" s="94">
        <v>41975</v>
      </c>
      <c r="D335" s="93">
        <v>0.63055555555555554</v>
      </c>
      <c r="E335" s="93">
        <v>0.70486111111111116</v>
      </c>
      <c r="F335" s="57">
        <v>203</v>
      </c>
      <c r="G335" s="57" t="s">
        <v>177</v>
      </c>
      <c r="H335" s="57">
        <v>1.35</v>
      </c>
      <c r="I335" s="57">
        <v>4</v>
      </c>
      <c r="J335" s="125"/>
      <c r="K335" s="125"/>
      <c r="L335" s="125"/>
      <c r="M335" s="126"/>
      <c r="N335" s="125"/>
    </row>
    <row r="336" spans="1:14" s="58" customFormat="1" x14ac:dyDescent="0.3">
      <c r="A336" s="57"/>
      <c r="B336" s="3" t="s">
        <v>180</v>
      </c>
      <c r="C336" s="94">
        <v>41975</v>
      </c>
      <c r="D336" s="93">
        <v>0.71180555555555547</v>
      </c>
      <c r="E336" s="93">
        <v>0.82638888888888884</v>
      </c>
      <c r="F336" s="57">
        <v>343</v>
      </c>
      <c r="G336" s="57" t="s">
        <v>166</v>
      </c>
      <c r="H336" s="57">
        <v>1.35</v>
      </c>
      <c r="I336" s="57">
        <v>3</v>
      </c>
      <c r="J336" s="125"/>
      <c r="K336" s="125"/>
      <c r="L336" s="125"/>
      <c r="M336" s="126"/>
      <c r="N336" s="125"/>
    </row>
    <row r="337" spans="1:14" s="58" customFormat="1" x14ac:dyDescent="0.3">
      <c r="A337" s="57"/>
      <c r="B337" s="3" t="s">
        <v>179</v>
      </c>
      <c r="C337" s="94">
        <v>41975</v>
      </c>
      <c r="D337" s="93">
        <v>0.83333333333333337</v>
      </c>
      <c r="E337" s="93">
        <v>0.84027777777777779</v>
      </c>
      <c r="F337" s="57"/>
      <c r="G337" s="57"/>
      <c r="H337" s="57"/>
      <c r="I337" s="57"/>
      <c r="J337" s="125"/>
      <c r="K337" s="125"/>
      <c r="L337" s="125"/>
      <c r="M337" s="126"/>
      <c r="N337" s="125"/>
    </row>
    <row r="338" spans="1:14" s="58" customFormat="1" x14ac:dyDescent="0.3">
      <c r="A338" s="57"/>
      <c r="B338" s="3" t="s">
        <v>178</v>
      </c>
      <c r="C338" s="94">
        <v>41976</v>
      </c>
      <c r="D338" s="93">
        <v>0.84722222222222221</v>
      </c>
      <c r="E338" s="93">
        <v>9.0277777777777776E-2</v>
      </c>
      <c r="F338" s="57">
        <v>408</v>
      </c>
      <c r="G338" s="57" t="s">
        <v>177</v>
      </c>
      <c r="H338" s="57">
        <v>1.38</v>
      </c>
      <c r="I338" s="57">
        <v>3</v>
      </c>
      <c r="J338" s="125"/>
      <c r="K338" s="125"/>
      <c r="L338" s="125"/>
      <c r="M338" s="126"/>
      <c r="N338" s="125"/>
    </row>
    <row r="339" spans="1:14" s="58" customFormat="1" x14ac:dyDescent="0.3">
      <c r="A339" s="57"/>
      <c r="B339" s="3" t="s">
        <v>176</v>
      </c>
      <c r="C339" s="94">
        <v>41976</v>
      </c>
      <c r="D339" s="57"/>
      <c r="E339" s="93">
        <v>9.7222222222222224E-2</v>
      </c>
      <c r="F339" s="57"/>
      <c r="G339" s="57"/>
      <c r="H339" s="57"/>
      <c r="I339" s="57"/>
      <c r="J339" s="125"/>
      <c r="K339" s="125"/>
      <c r="L339" s="125"/>
      <c r="M339" s="126"/>
      <c r="N339" s="125"/>
    </row>
    <row r="340" spans="1:14" s="58" customFormat="1" x14ac:dyDescent="0.3">
      <c r="A340" s="57"/>
      <c r="B340" s="3" t="s">
        <v>175</v>
      </c>
      <c r="C340" s="94">
        <v>41976</v>
      </c>
      <c r="D340" s="57"/>
      <c r="E340" s="93">
        <v>0.11527777777777777</v>
      </c>
      <c r="F340" s="57"/>
      <c r="G340" s="57"/>
      <c r="H340" s="57"/>
      <c r="I340" s="57"/>
      <c r="J340" s="125"/>
      <c r="K340" s="125"/>
      <c r="L340" s="125"/>
      <c r="M340" s="126"/>
      <c r="N340" s="125"/>
    </row>
    <row r="341" spans="1:14" s="58" customFormat="1" x14ac:dyDescent="0.3">
      <c r="A341" s="57"/>
      <c r="B341" s="57"/>
      <c r="C341" s="57"/>
      <c r="D341" s="57"/>
      <c r="E341" s="57"/>
      <c r="F341" s="57"/>
      <c r="G341" s="57"/>
      <c r="H341" s="57"/>
      <c r="I341" s="57"/>
      <c r="J341" s="125"/>
      <c r="K341" s="125"/>
      <c r="L341" s="125"/>
      <c r="M341" s="126"/>
      <c r="N341" s="125"/>
    </row>
    <row r="342" spans="1:14" x14ac:dyDescent="0.3">
      <c r="A342" s="20"/>
      <c r="B342" s="20"/>
      <c r="C342" s="20"/>
      <c r="D342" s="20"/>
      <c r="E342" s="20"/>
      <c r="F342" s="20"/>
      <c r="G342" s="20"/>
      <c r="H342" s="20"/>
      <c r="I342" s="20"/>
      <c r="J342" s="116"/>
      <c r="K342" s="116"/>
      <c r="L342" s="116"/>
      <c r="M342" s="113"/>
      <c r="N342" s="116"/>
    </row>
    <row r="344" spans="1:14" x14ac:dyDescent="0.3">
      <c r="F344" s="32"/>
      <c r="I344" s="32"/>
      <c r="J344" s="33"/>
    </row>
    <row r="345" spans="1:14" x14ac:dyDescent="0.3">
      <c r="I345" s="32"/>
      <c r="J345" s="33"/>
    </row>
  </sheetData>
  <mergeCells count="196">
    <mergeCell ref="J328:J342"/>
    <mergeCell ref="K328:K342"/>
    <mergeCell ref="L328:L342"/>
    <mergeCell ref="M328:M342"/>
    <mergeCell ref="N328:N342"/>
    <mergeCell ref="J313:J324"/>
    <mergeCell ref="K313:K324"/>
    <mergeCell ref="L313:L324"/>
    <mergeCell ref="M313:M324"/>
    <mergeCell ref="N313:N324"/>
    <mergeCell ref="J325:J327"/>
    <mergeCell ref="K325:K327"/>
    <mergeCell ref="L325:L327"/>
    <mergeCell ref="M325:M327"/>
    <mergeCell ref="N325:N327"/>
    <mergeCell ref="J300:J305"/>
    <mergeCell ref="K300:K305"/>
    <mergeCell ref="L300:L305"/>
    <mergeCell ref="M300:M305"/>
    <mergeCell ref="N300:N305"/>
    <mergeCell ref="J306:J312"/>
    <mergeCell ref="K306:K312"/>
    <mergeCell ref="L306:L312"/>
    <mergeCell ref="M306:M312"/>
    <mergeCell ref="N306:N312"/>
    <mergeCell ref="J284:J291"/>
    <mergeCell ref="K284:K291"/>
    <mergeCell ref="L284:L291"/>
    <mergeCell ref="M284:M291"/>
    <mergeCell ref="N284:N291"/>
    <mergeCell ref="J292:J299"/>
    <mergeCell ref="K292:K299"/>
    <mergeCell ref="L292:L299"/>
    <mergeCell ref="M292:M299"/>
    <mergeCell ref="N292:N299"/>
    <mergeCell ref="J261:J272"/>
    <mergeCell ref="K261:K272"/>
    <mergeCell ref="L261:L272"/>
    <mergeCell ref="M261:M272"/>
    <mergeCell ref="N261:N272"/>
    <mergeCell ref="J273:J283"/>
    <mergeCell ref="K273:K283"/>
    <mergeCell ref="L273:L283"/>
    <mergeCell ref="M273:M283"/>
    <mergeCell ref="N273:N283"/>
    <mergeCell ref="J235:J240"/>
    <mergeCell ref="K235:K240"/>
    <mergeCell ref="L235:L240"/>
    <mergeCell ref="M235:M240"/>
    <mergeCell ref="N235:N240"/>
    <mergeCell ref="J241:J260"/>
    <mergeCell ref="K241:K260"/>
    <mergeCell ref="L241:L260"/>
    <mergeCell ref="M241:M260"/>
    <mergeCell ref="N241:N260"/>
    <mergeCell ref="J225:J230"/>
    <mergeCell ref="K225:K230"/>
    <mergeCell ref="L225:L230"/>
    <mergeCell ref="M225:M230"/>
    <mergeCell ref="N225:N230"/>
    <mergeCell ref="J231:J234"/>
    <mergeCell ref="K231:K234"/>
    <mergeCell ref="L231:L234"/>
    <mergeCell ref="M231:M234"/>
    <mergeCell ref="N231:N234"/>
    <mergeCell ref="J211:J218"/>
    <mergeCell ref="K211:K218"/>
    <mergeCell ref="L211:L218"/>
    <mergeCell ref="M211:M218"/>
    <mergeCell ref="N211:N218"/>
    <mergeCell ref="J219:J224"/>
    <mergeCell ref="K219:K224"/>
    <mergeCell ref="L219:L224"/>
    <mergeCell ref="M219:M224"/>
    <mergeCell ref="N219:N224"/>
    <mergeCell ref="J197:J202"/>
    <mergeCell ref="K197:K202"/>
    <mergeCell ref="L197:L202"/>
    <mergeCell ref="M197:M202"/>
    <mergeCell ref="N197:N202"/>
    <mergeCell ref="J203:J210"/>
    <mergeCell ref="K203:K210"/>
    <mergeCell ref="L203:L210"/>
    <mergeCell ref="M203:M210"/>
    <mergeCell ref="N203:N210"/>
    <mergeCell ref="J185:J190"/>
    <mergeCell ref="K185:K190"/>
    <mergeCell ref="L185:L190"/>
    <mergeCell ref="M185:M190"/>
    <mergeCell ref="N185:N190"/>
    <mergeCell ref="J191:J196"/>
    <mergeCell ref="K191:K196"/>
    <mergeCell ref="L191:L196"/>
    <mergeCell ref="M191:M196"/>
    <mergeCell ref="N191:N196"/>
    <mergeCell ref="J175:J178"/>
    <mergeCell ref="K175:K178"/>
    <mergeCell ref="L175:L178"/>
    <mergeCell ref="M175:M178"/>
    <mergeCell ref="N175:N178"/>
    <mergeCell ref="J179:J184"/>
    <mergeCell ref="K179:K184"/>
    <mergeCell ref="L179:L184"/>
    <mergeCell ref="M179:M184"/>
    <mergeCell ref="N179:N184"/>
    <mergeCell ref="J167:J171"/>
    <mergeCell ref="K167:K171"/>
    <mergeCell ref="L167:L171"/>
    <mergeCell ref="M167:M171"/>
    <mergeCell ref="N167:N171"/>
    <mergeCell ref="J172:J174"/>
    <mergeCell ref="K172:K174"/>
    <mergeCell ref="L172:L174"/>
    <mergeCell ref="M172:M174"/>
    <mergeCell ref="N172:N174"/>
    <mergeCell ref="J150:J155"/>
    <mergeCell ref="K150:K155"/>
    <mergeCell ref="L150:L155"/>
    <mergeCell ref="M150:M155"/>
    <mergeCell ref="N150:N155"/>
    <mergeCell ref="J156:J166"/>
    <mergeCell ref="K156:K166"/>
    <mergeCell ref="L156:L166"/>
    <mergeCell ref="M156:M166"/>
    <mergeCell ref="N156:N166"/>
    <mergeCell ref="J127:J137"/>
    <mergeCell ref="K127:K137"/>
    <mergeCell ref="L127:L137"/>
    <mergeCell ref="M127:M137"/>
    <mergeCell ref="N127:N137"/>
    <mergeCell ref="J138:J149"/>
    <mergeCell ref="K138:K149"/>
    <mergeCell ref="L138:L149"/>
    <mergeCell ref="M138:M149"/>
    <mergeCell ref="N138:N149"/>
    <mergeCell ref="J87:J110"/>
    <mergeCell ref="K87:K110"/>
    <mergeCell ref="L87:L110"/>
    <mergeCell ref="M87:M110"/>
    <mergeCell ref="N87:N110"/>
    <mergeCell ref="J111:J126"/>
    <mergeCell ref="K111:K126"/>
    <mergeCell ref="L111:L126"/>
    <mergeCell ref="M111:M126"/>
    <mergeCell ref="N111:N126"/>
    <mergeCell ref="J77:J82"/>
    <mergeCell ref="K77:K82"/>
    <mergeCell ref="L77:L82"/>
    <mergeCell ref="M77:M82"/>
    <mergeCell ref="N77:N82"/>
    <mergeCell ref="J83:J86"/>
    <mergeCell ref="K83:K86"/>
    <mergeCell ref="L83:L86"/>
    <mergeCell ref="M83:M86"/>
    <mergeCell ref="N83:N86"/>
    <mergeCell ref="J58:J66"/>
    <mergeCell ref="K58:K66"/>
    <mergeCell ref="L58:L66"/>
    <mergeCell ref="M58:M66"/>
    <mergeCell ref="N58:N66"/>
    <mergeCell ref="J67:J76"/>
    <mergeCell ref="K67:K76"/>
    <mergeCell ref="L67:L76"/>
    <mergeCell ref="M67:M76"/>
    <mergeCell ref="N67:N76"/>
    <mergeCell ref="J37:J43"/>
    <mergeCell ref="K37:K43"/>
    <mergeCell ref="L37:L43"/>
    <mergeCell ref="M37:M43"/>
    <mergeCell ref="N37:N43"/>
    <mergeCell ref="J44:J57"/>
    <mergeCell ref="K44:K57"/>
    <mergeCell ref="L44:L57"/>
    <mergeCell ref="M44:M57"/>
    <mergeCell ref="N44:N57"/>
    <mergeCell ref="J21:J27"/>
    <mergeCell ref="K21:K27"/>
    <mergeCell ref="L21:L27"/>
    <mergeCell ref="M21:M27"/>
    <mergeCell ref="N21:N27"/>
    <mergeCell ref="J28:J36"/>
    <mergeCell ref="K28:K36"/>
    <mergeCell ref="L28:L36"/>
    <mergeCell ref="M28:M36"/>
    <mergeCell ref="N28:N36"/>
    <mergeCell ref="D1:E1"/>
    <mergeCell ref="J2:J7"/>
    <mergeCell ref="K2:K7"/>
    <mergeCell ref="L2:L7"/>
    <mergeCell ref="M2:M7"/>
    <mergeCell ref="N2:N7"/>
    <mergeCell ref="J8:J20"/>
    <mergeCell ref="K8:K20"/>
    <mergeCell ref="L8:L20"/>
    <mergeCell ref="M8:M20"/>
    <mergeCell ref="N8:N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</sheetPr>
  <dimension ref="A1:L164"/>
  <sheetViews>
    <sheetView topLeftCell="B1" workbookViewId="0">
      <selection activeCell="B1" sqref="B1"/>
    </sheetView>
  </sheetViews>
  <sheetFormatPr baseColWidth="10" defaultColWidth="8.88671875" defaultRowHeight="14.4" x14ac:dyDescent="0.3"/>
  <cols>
    <col min="1" max="1" width="19.44140625" customWidth="1"/>
    <col min="2" max="2" width="48.44140625" customWidth="1"/>
    <col min="3" max="3" width="11.5546875" style="8" customWidth="1"/>
    <col min="4" max="4" width="6.5546875" customWidth="1"/>
    <col min="5" max="5" width="8.109375" style="24" bestFit="1" customWidth="1"/>
    <col min="6" max="6" width="12.88671875" customWidth="1"/>
    <col min="7" max="7" width="18.33203125" customWidth="1"/>
    <col min="8" max="8" width="7.109375" customWidth="1"/>
    <col min="9" max="9" width="10.109375" customWidth="1"/>
  </cols>
  <sheetData>
    <row r="1" spans="1:12" x14ac:dyDescent="0.3">
      <c r="A1" s="5" t="s">
        <v>0</v>
      </c>
      <c r="B1" s="6" t="s">
        <v>1</v>
      </c>
      <c r="C1" s="25" t="s">
        <v>2</v>
      </c>
      <c r="D1" s="110" t="s">
        <v>3</v>
      </c>
      <c r="E1" s="110"/>
      <c r="F1" s="49" t="s">
        <v>139</v>
      </c>
      <c r="G1" s="49" t="s">
        <v>136</v>
      </c>
      <c r="H1" s="49" t="s">
        <v>137</v>
      </c>
      <c r="I1" s="49" t="s">
        <v>138</v>
      </c>
      <c r="J1" s="49" t="s">
        <v>410</v>
      </c>
      <c r="K1" s="49" t="s">
        <v>411</v>
      </c>
      <c r="L1" s="49" t="s">
        <v>412</v>
      </c>
    </row>
    <row r="2" spans="1:12" x14ac:dyDescent="0.3">
      <c r="A2" s="9" t="s">
        <v>12</v>
      </c>
      <c r="B2" s="10" t="s">
        <v>5</v>
      </c>
      <c r="C2" s="11">
        <v>41944</v>
      </c>
      <c r="D2" s="12"/>
      <c r="E2" s="21">
        <v>0.3923611111111111</v>
      </c>
      <c r="F2" s="12"/>
      <c r="G2" s="12"/>
      <c r="H2" s="12"/>
      <c r="I2" s="12"/>
      <c r="J2" s="111">
        <f>((C11+E11)-(C2+E2))*24</f>
        <v>11.583333333372138</v>
      </c>
      <c r="K2" s="114">
        <f>SUM(F2:F11)</f>
        <v>1224</v>
      </c>
      <c r="L2" s="111">
        <f>K2/J2</f>
        <v>105.66906474784744</v>
      </c>
    </row>
    <row r="3" spans="1:12" s="58" customFormat="1" x14ac:dyDescent="0.3">
      <c r="A3" s="53"/>
      <c r="B3" s="3" t="s">
        <v>26</v>
      </c>
      <c r="C3" s="54">
        <v>41944</v>
      </c>
      <c r="D3" s="55"/>
      <c r="E3" s="56">
        <v>0.43055555555555558</v>
      </c>
      <c r="F3" s="55">
        <v>263</v>
      </c>
      <c r="G3" s="57" t="s">
        <v>140</v>
      </c>
      <c r="H3" s="57">
        <v>0.9</v>
      </c>
      <c r="I3" s="57" t="s">
        <v>141</v>
      </c>
      <c r="J3" s="126"/>
      <c r="K3" s="125"/>
      <c r="L3" s="126"/>
    </row>
    <row r="4" spans="1:12" x14ac:dyDescent="0.3">
      <c r="A4" s="2"/>
      <c r="B4" s="1" t="s">
        <v>27</v>
      </c>
      <c r="C4" s="4">
        <v>41944</v>
      </c>
      <c r="D4" s="15"/>
      <c r="E4" s="22">
        <v>0.49305555555555558</v>
      </c>
      <c r="F4" s="15"/>
      <c r="G4" s="15"/>
      <c r="H4" s="15"/>
      <c r="I4" s="15"/>
      <c r="J4" s="126"/>
      <c r="K4" s="125"/>
      <c r="L4" s="126"/>
    </row>
    <row r="5" spans="1:12" s="58" customFormat="1" x14ac:dyDescent="0.3">
      <c r="A5" s="53"/>
      <c r="B5" s="3" t="s">
        <v>28</v>
      </c>
      <c r="C5" s="54">
        <v>41944</v>
      </c>
      <c r="D5" s="55"/>
      <c r="E5" s="56">
        <v>0.50694444444444442</v>
      </c>
      <c r="F5" s="55">
        <v>415</v>
      </c>
      <c r="G5" s="57" t="s">
        <v>142</v>
      </c>
      <c r="H5" s="55">
        <v>1.35</v>
      </c>
      <c r="I5" s="57" t="s">
        <v>143</v>
      </c>
      <c r="J5" s="126"/>
      <c r="K5" s="125"/>
      <c r="L5" s="126"/>
    </row>
    <row r="6" spans="1:12" s="58" customFormat="1" x14ac:dyDescent="0.3">
      <c r="A6" s="53"/>
      <c r="B6" s="3" t="s">
        <v>29</v>
      </c>
      <c r="C6" s="54">
        <v>41944</v>
      </c>
      <c r="D6" s="55"/>
      <c r="E6" s="56">
        <v>0.60763888888888895</v>
      </c>
      <c r="F6" s="55"/>
      <c r="G6" s="55"/>
      <c r="H6" s="55"/>
      <c r="I6" s="55"/>
      <c r="J6" s="126"/>
      <c r="K6" s="125"/>
      <c r="L6" s="126"/>
    </row>
    <row r="7" spans="1:12" s="58" customFormat="1" x14ac:dyDescent="0.3">
      <c r="A7" s="53"/>
      <c r="B7" s="3" t="s">
        <v>30</v>
      </c>
      <c r="C7" s="54">
        <v>41944</v>
      </c>
      <c r="D7" s="55"/>
      <c r="E7" s="56">
        <v>0.63888888888888895</v>
      </c>
      <c r="F7" s="55">
        <v>201</v>
      </c>
      <c r="G7" s="57" t="s">
        <v>144</v>
      </c>
      <c r="H7" s="55">
        <v>0.8</v>
      </c>
      <c r="I7" s="57" t="s">
        <v>145</v>
      </c>
      <c r="J7" s="126"/>
      <c r="K7" s="125"/>
      <c r="L7" s="126"/>
    </row>
    <row r="8" spans="1:12" s="58" customFormat="1" x14ac:dyDescent="0.3">
      <c r="A8" s="53"/>
      <c r="B8" s="3" t="s">
        <v>31</v>
      </c>
      <c r="C8" s="54">
        <v>41944</v>
      </c>
      <c r="D8" s="55"/>
      <c r="E8" s="56">
        <v>0.72083333333333333</v>
      </c>
      <c r="F8" s="55"/>
      <c r="G8" s="55"/>
      <c r="H8" s="55"/>
      <c r="I8" s="55"/>
      <c r="J8" s="126"/>
      <c r="K8" s="125"/>
      <c r="L8" s="126"/>
    </row>
    <row r="9" spans="1:12" s="58" customFormat="1" x14ac:dyDescent="0.3">
      <c r="A9" s="53"/>
      <c r="B9" s="3" t="s">
        <v>32</v>
      </c>
      <c r="C9" s="54">
        <v>41944</v>
      </c>
      <c r="D9" s="55"/>
      <c r="E9" s="56">
        <v>0.73263888888888884</v>
      </c>
      <c r="F9" s="55">
        <v>345</v>
      </c>
      <c r="G9" s="57" t="s">
        <v>146</v>
      </c>
      <c r="H9" s="55">
        <v>1.56</v>
      </c>
      <c r="I9" s="57" t="s">
        <v>147</v>
      </c>
      <c r="J9" s="126"/>
      <c r="K9" s="125"/>
      <c r="L9" s="126"/>
    </row>
    <row r="10" spans="1:12" s="58" customFormat="1" x14ac:dyDescent="0.3">
      <c r="A10" s="53"/>
      <c r="B10" s="3" t="s">
        <v>33</v>
      </c>
      <c r="C10" s="54">
        <v>41944</v>
      </c>
      <c r="D10" s="55"/>
      <c r="E10" s="56">
        <v>0.81597222222222221</v>
      </c>
      <c r="F10" s="55"/>
      <c r="G10" s="55"/>
      <c r="H10" s="55"/>
      <c r="I10" s="55"/>
      <c r="J10" s="126"/>
      <c r="K10" s="125"/>
      <c r="L10" s="126"/>
    </row>
    <row r="11" spans="1:12" s="58" customFormat="1" x14ac:dyDescent="0.3">
      <c r="A11" s="59"/>
      <c r="B11" s="26" t="s">
        <v>6</v>
      </c>
      <c r="C11" s="60">
        <v>41944</v>
      </c>
      <c r="D11" s="61"/>
      <c r="E11" s="62">
        <v>0.875</v>
      </c>
      <c r="F11" s="61"/>
      <c r="G11" s="61"/>
      <c r="H11" s="61"/>
      <c r="I11" s="61"/>
      <c r="J11" s="113"/>
      <c r="K11" s="116"/>
      <c r="L11" s="113"/>
    </row>
    <row r="12" spans="1:12" s="58" customFormat="1" x14ac:dyDescent="0.3">
      <c r="A12" s="63" t="s">
        <v>16</v>
      </c>
      <c r="B12" s="28" t="s">
        <v>5</v>
      </c>
      <c r="C12" s="64">
        <v>41944</v>
      </c>
      <c r="D12" s="65"/>
      <c r="E12" s="66">
        <v>0.90625</v>
      </c>
      <c r="F12" s="65"/>
      <c r="G12" s="65"/>
      <c r="H12" s="65"/>
      <c r="I12" s="65"/>
      <c r="J12" s="120">
        <f>((C15+E15)-(C12+E12))*24</f>
        <v>4.2500000000582077</v>
      </c>
      <c r="K12" s="120">
        <f>SUM(F12:F15)</f>
        <v>345</v>
      </c>
      <c r="L12" s="117">
        <f>K12/J12</f>
        <v>81.176470587123504</v>
      </c>
    </row>
    <row r="13" spans="1:12" s="58" customFormat="1" x14ac:dyDescent="0.3">
      <c r="A13" s="53"/>
      <c r="B13" s="3" t="s">
        <v>34</v>
      </c>
      <c r="C13" s="54">
        <v>41944</v>
      </c>
      <c r="D13" s="55"/>
      <c r="E13" s="56">
        <v>0.93055555555555547</v>
      </c>
      <c r="F13" s="55">
        <v>345</v>
      </c>
      <c r="G13" s="57" t="s">
        <v>146</v>
      </c>
      <c r="H13" s="55">
        <v>1.56</v>
      </c>
      <c r="I13" s="57" t="s">
        <v>147</v>
      </c>
      <c r="J13" s="121"/>
      <c r="K13" s="121"/>
      <c r="L13" s="118"/>
    </row>
    <row r="14" spans="1:12" s="58" customFormat="1" x14ac:dyDescent="0.3">
      <c r="A14" s="53"/>
      <c r="B14" s="3" t="s">
        <v>35</v>
      </c>
      <c r="C14" s="54">
        <v>41945</v>
      </c>
      <c r="D14" s="55"/>
      <c r="E14" s="56">
        <v>7.2916666666666671E-2</v>
      </c>
      <c r="F14" s="55"/>
      <c r="G14" s="55"/>
      <c r="H14" s="55"/>
      <c r="I14" s="55"/>
      <c r="J14" s="121"/>
      <c r="K14" s="121"/>
      <c r="L14" s="118"/>
    </row>
    <row r="15" spans="1:12" s="58" customFormat="1" x14ac:dyDescent="0.3">
      <c r="A15" s="59"/>
      <c r="B15" s="26" t="s">
        <v>6</v>
      </c>
      <c r="C15" s="60">
        <v>41945</v>
      </c>
      <c r="D15" s="61"/>
      <c r="E15" s="62">
        <v>8.3333333333333329E-2</v>
      </c>
      <c r="F15" s="61"/>
      <c r="G15" s="61"/>
      <c r="H15" s="61"/>
      <c r="I15" s="61"/>
      <c r="J15" s="122"/>
      <c r="K15" s="122"/>
      <c r="L15" s="119"/>
    </row>
    <row r="16" spans="1:12" s="58" customFormat="1" x14ac:dyDescent="0.3">
      <c r="A16" s="63" t="s">
        <v>8</v>
      </c>
      <c r="B16" s="28" t="s">
        <v>5</v>
      </c>
      <c r="C16" s="64">
        <v>41945</v>
      </c>
      <c r="D16" s="65"/>
      <c r="E16" s="66">
        <v>0.88541666666666663</v>
      </c>
      <c r="F16" s="65"/>
      <c r="G16" s="65"/>
      <c r="H16" s="65"/>
      <c r="I16" s="65"/>
      <c r="J16" s="111">
        <f>((C19+E19)-(C16+E16))*24</f>
        <v>2.8333333333139308</v>
      </c>
      <c r="K16" s="114">
        <f>SUM(F16:F19)</f>
        <v>201</v>
      </c>
      <c r="L16" s="111">
        <f>K16/J16</f>
        <v>70.941176471074044</v>
      </c>
    </row>
    <row r="17" spans="1:12" s="58" customFormat="1" x14ac:dyDescent="0.3">
      <c r="A17" s="53"/>
      <c r="B17" s="3" t="s">
        <v>36</v>
      </c>
      <c r="C17" s="54">
        <v>41945</v>
      </c>
      <c r="D17" s="55"/>
      <c r="E17" s="56">
        <v>0.91180555555555554</v>
      </c>
      <c r="F17" s="55">
        <v>201</v>
      </c>
      <c r="G17" s="57" t="s">
        <v>144</v>
      </c>
      <c r="H17" s="55">
        <v>0.8</v>
      </c>
      <c r="I17" s="57" t="s">
        <v>145</v>
      </c>
      <c r="J17" s="126"/>
      <c r="K17" s="125"/>
      <c r="L17" s="126"/>
    </row>
    <row r="18" spans="1:12" x14ac:dyDescent="0.3">
      <c r="A18" s="2"/>
      <c r="B18" s="1" t="s">
        <v>37</v>
      </c>
      <c r="C18" s="4">
        <v>41945</v>
      </c>
      <c r="D18" s="15"/>
      <c r="E18" s="22">
        <v>0.98749999999999993</v>
      </c>
      <c r="F18" s="15"/>
      <c r="G18" s="15"/>
      <c r="H18" s="15"/>
      <c r="I18" s="15"/>
      <c r="J18" s="126"/>
      <c r="K18" s="125"/>
      <c r="L18" s="126"/>
    </row>
    <row r="19" spans="1:12" x14ac:dyDescent="0.3">
      <c r="A19" s="16"/>
      <c r="B19" s="17" t="s">
        <v>6</v>
      </c>
      <c r="C19" s="18">
        <v>41946</v>
      </c>
      <c r="D19" s="19"/>
      <c r="E19" s="23">
        <v>3.472222222222222E-3</v>
      </c>
      <c r="F19" s="19"/>
      <c r="G19" s="19"/>
      <c r="H19" s="19"/>
      <c r="I19" s="19"/>
      <c r="J19" s="113"/>
      <c r="K19" s="116"/>
      <c r="L19" s="126"/>
    </row>
    <row r="20" spans="1:12" s="58" customFormat="1" x14ac:dyDescent="0.3">
      <c r="A20" s="67" t="s">
        <v>17</v>
      </c>
      <c r="B20" s="68" t="s">
        <v>5</v>
      </c>
      <c r="C20" s="64">
        <v>41946</v>
      </c>
      <c r="D20" s="65"/>
      <c r="E20" s="69">
        <v>0.4548611111111111</v>
      </c>
      <c r="F20" s="65"/>
      <c r="G20" s="65"/>
      <c r="H20" s="65"/>
      <c r="I20" s="65"/>
      <c r="J20" s="120">
        <f>((C33+E33)-(C20+E20))*24</f>
        <v>42</v>
      </c>
      <c r="K20" s="120">
        <f>SUM(F20:F33)</f>
        <v>735</v>
      </c>
      <c r="L20" s="120">
        <f>K20/J20</f>
        <v>17.5</v>
      </c>
    </row>
    <row r="21" spans="1:12" s="58" customFormat="1" x14ac:dyDescent="0.3">
      <c r="A21" s="70"/>
      <c r="B21" s="71" t="s">
        <v>38</v>
      </c>
      <c r="C21" s="54">
        <v>41946</v>
      </c>
      <c r="D21" s="55"/>
      <c r="E21" s="72">
        <v>0.70833333333333337</v>
      </c>
      <c r="F21" s="55"/>
      <c r="G21" s="55"/>
      <c r="H21" s="55"/>
      <c r="I21" s="55"/>
      <c r="J21" s="121"/>
      <c r="K21" s="121"/>
      <c r="L21" s="121"/>
    </row>
    <row r="22" spans="1:12" s="58" customFormat="1" x14ac:dyDescent="0.3">
      <c r="A22" s="70"/>
      <c r="B22" s="71" t="s">
        <v>39</v>
      </c>
      <c r="C22" s="54">
        <v>41946</v>
      </c>
      <c r="D22" s="55"/>
      <c r="E22" s="72">
        <v>0.83333333333333337</v>
      </c>
      <c r="F22" s="55"/>
      <c r="G22" s="55"/>
      <c r="H22" s="55"/>
      <c r="I22" s="55"/>
      <c r="J22" s="121"/>
      <c r="K22" s="121"/>
      <c r="L22" s="121"/>
    </row>
    <row r="23" spans="1:12" s="58" customFormat="1" x14ac:dyDescent="0.3">
      <c r="A23" s="70"/>
      <c r="B23" s="71" t="s">
        <v>40</v>
      </c>
      <c r="C23" s="54">
        <v>41946</v>
      </c>
      <c r="D23" s="55"/>
      <c r="E23" s="72">
        <v>0.78472222222222221</v>
      </c>
      <c r="F23" s="55"/>
      <c r="G23" s="55"/>
      <c r="H23" s="55"/>
      <c r="I23" s="55"/>
      <c r="J23" s="121"/>
      <c r="K23" s="121"/>
      <c r="L23" s="121"/>
    </row>
    <row r="24" spans="1:12" s="58" customFormat="1" x14ac:dyDescent="0.3">
      <c r="A24" s="70"/>
      <c r="B24" s="71" t="s">
        <v>41</v>
      </c>
      <c r="C24" s="54">
        <v>41947</v>
      </c>
      <c r="D24" s="55"/>
      <c r="E24" s="72">
        <v>0.83333333333333337</v>
      </c>
      <c r="F24" s="55"/>
      <c r="G24" s="55"/>
      <c r="H24" s="55"/>
      <c r="I24" s="55"/>
      <c r="J24" s="121"/>
      <c r="K24" s="121"/>
      <c r="L24" s="121"/>
    </row>
    <row r="25" spans="1:12" s="58" customFormat="1" x14ac:dyDescent="0.3">
      <c r="A25" s="70"/>
      <c r="B25" s="71" t="s">
        <v>42</v>
      </c>
      <c r="C25" s="54">
        <v>41947</v>
      </c>
      <c r="D25" s="55"/>
      <c r="E25" s="72">
        <v>0.89930555555555547</v>
      </c>
      <c r="F25" s="55">
        <v>411</v>
      </c>
      <c r="G25" s="57" t="s">
        <v>148</v>
      </c>
      <c r="H25" s="55">
        <v>1.1000000000000001</v>
      </c>
      <c r="I25" s="57" t="s">
        <v>149</v>
      </c>
      <c r="J25" s="121"/>
      <c r="K25" s="121"/>
      <c r="L25" s="121"/>
    </row>
    <row r="26" spans="1:12" s="58" customFormat="1" x14ac:dyDescent="0.3">
      <c r="A26" s="70"/>
      <c r="B26" s="71" t="s">
        <v>43</v>
      </c>
      <c r="C26" s="54">
        <v>41948</v>
      </c>
      <c r="D26" s="55"/>
      <c r="E26" s="72">
        <v>1.3888888888888888E-2</v>
      </c>
      <c r="F26" s="55"/>
      <c r="G26" s="55"/>
      <c r="H26" s="55"/>
      <c r="I26" s="55"/>
      <c r="J26" s="121"/>
      <c r="K26" s="121"/>
      <c r="L26" s="121"/>
    </row>
    <row r="27" spans="1:12" s="58" customFormat="1" x14ac:dyDescent="0.3">
      <c r="A27" s="53"/>
      <c r="B27" s="71" t="s">
        <v>44</v>
      </c>
      <c r="C27" s="54">
        <v>41948</v>
      </c>
      <c r="D27" s="55"/>
      <c r="E27" s="72">
        <v>4.5138888888888888E-2</v>
      </c>
      <c r="F27" s="55">
        <v>59</v>
      </c>
      <c r="G27" s="57" t="s">
        <v>150</v>
      </c>
      <c r="H27" s="55">
        <v>1.1399999999999999</v>
      </c>
      <c r="I27" s="57" t="s">
        <v>152</v>
      </c>
      <c r="J27" s="121"/>
      <c r="K27" s="121"/>
      <c r="L27" s="121"/>
    </row>
    <row r="28" spans="1:12" s="58" customFormat="1" x14ac:dyDescent="0.3">
      <c r="A28" s="53"/>
      <c r="B28" s="71" t="s">
        <v>45</v>
      </c>
      <c r="C28" s="54">
        <v>41948</v>
      </c>
      <c r="D28" s="55"/>
      <c r="E28" s="72">
        <v>6.25E-2</v>
      </c>
      <c r="F28" s="55"/>
      <c r="G28" s="55"/>
      <c r="H28" s="55"/>
      <c r="I28" s="55"/>
      <c r="J28" s="121"/>
      <c r="K28" s="121"/>
      <c r="L28" s="121"/>
    </row>
    <row r="29" spans="1:12" s="58" customFormat="1" x14ac:dyDescent="0.3">
      <c r="A29" s="53"/>
      <c r="B29" s="71" t="s">
        <v>46</v>
      </c>
      <c r="C29" s="54">
        <v>41948</v>
      </c>
      <c r="D29" s="55"/>
      <c r="E29" s="72">
        <v>7.2916666666666671E-2</v>
      </c>
      <c r="F29" s="55">
        <v>216</v>
      </c>
      <c r="G29" s="57" t="s">
        <v>153</v>
      </c>
      <c r="H29" s="55">
        <v>1.5</v>
      </c>
      <c r="I29" s="57" t="s">
        <v>151</v>
      </c>
      <c r="J29" s="121"/>
      <c r="K29" s="121"/>
      <c r="L29" s="121"/>
    </row>
    <row r="30" spans="1:12" s="58" customFormat="1" x14ac:dyDescent="0.3">
      <c r="A30" s="53"/>
      <c r="B30" s="3" t="s">
        <v>47</v>
      </c>
      <c r="C30" s="54">
        <v>41948</v>
      </c>
      <c r="D30" s="55"/>
      <c r="E30" s="72">
        <v>0.14583333333333334</v>
      </c>
      <c r="F30" s="55"/>
      <c r="G30" s="55"/>
      <c r="H30" s="55"/>
      <c r="I30" s="55"/>
      <c r="J30" s="121"/>
      <c r="K30" s="121"/>
      <c r="L30" s="121"/>
    </row>
    <row r="31" spans="1:12" s="58" customFormat="1" x14ac:dyDescent="0.3">
      <c r="A31" s="53"/>
      <c r="B31" s="73" t="s">
        <v>48</v>
      </c>
      <c r="C31" s="54">
        <v>41948</v>
      </c>
      <c r="D31" s="55"/>
      <c r="E31" s="72">
        <v>0.15625</v>
      </c>
      <c r="F31" s="55">
        <v>49</v>
      </c>
      <c r="G31" s="57" t="s">
        <v>154</v>
      </c>
      <c r="H31" s="55">
        <v>1.7</v>
      </c>
      <c r="I31" s="57" t="s">
        <v>155</v>
      </c>
      <c r="J31" s="121"/>
      <c r="K31" s="121"/>
      <c r="L31" s="121"/>
    </row>
    <row r="32" spans="1:12" s="58" customFormat="1" x14ac:dyDescent="0.3">
      <c r="A32" s="53"/>
      <c r="B32" s="73" t="s">
        <v>49</v>
      </c>
      <c r="C32" s="54">
        <v>41948</v>
      </c>
      <c r="D32" s="55"/>
      <c r="E32" s="72">
        <v>0.17708333333333334</v>
      </c>
      <c r="F32" s="55"/>
      <c r="G32" s="55"/>
      <c r="H32" s="55"/>
      <c r="I32" s="55"/>
      <c r="J32" s="121"/>
      <c r="K32" s="121"/>
      <c r="L32" s="121"/>
    </row>
    <row r="33" spans="1:12" s="58" customFormat="1" x14ac:dyDescent="0.3">
      <c r="A33" s="59"/>
      <c r="B33" s="26" t="s">
        <v>6</v>
      </c>
      <c r="C33" s="60">
        <v>41948</v>
      </c>
      <c r="D33" s="61"/>
      <c r="E33" s="74">
        <v>0.20486111111111113</v>
      </c>
      <c r="F33" s="61"/>
      <c r="G33" s="61"/>
      <c r="H33" s="61"/>
      <c r="I33" s="61"/>
      <c r="J33" s="122"/>
      <c r="K33" s="122"/>
      <c r="L33" s="122"/>
    </row>
    <row r="34" spans="1:12" s="58" customFormat="1" x14ac:dyDescent="0.3">
      <c r="A34" s="63" t="s">
        <v>18</v>
      </c>
      <c r="B34" s="28" t="s">
        <v>5</v>
      </c>
      <c r="C34" s="64">
        <v>41948</v>
      </c>
      <c r="D34" s="65"/>
      <c r="E34" s="66">
        <v>0.26041666666666669</v>
      </c>
      <c r="F34" s="65"/>
      <c r="G34" s="65"/>
      <c r="H34" s="65"/>
      <c r="I34" s="65"/>
      <c r="J34" s="117">
        <f>((C41+E41)-(C34+E34))*24</f>
        <v>2.8333333333139308</v>
      </c>
      <c r="K34" s="120">
        <f>SUM(F34:F41)</f>
        <v>0</v>
      </c>
      <c r="L34" s="120">
        <f>K34/J34</f>
        <v>0</v>
      </c>
    </row>
    <row r="35" spans="1:12" s="58" customFormat="1" x14ac:dyDescent="0.3">
      <c r="A35" s="53"/>
      <c r="B35" s="3" t="s">
        <v>50</v>
      </c>
      <c r="C35" s="54">
        <v>41948</v>
      </c>
      <c r="D35" s="55"/>
      <c r="E35" s="56">
        <v>0.27777777777777779</v>
      </c>
      <c r="F35" s="55"/>
      <c r="G35" s="55"/>
      <c r="H35" s="55"/>
      <c r="I35" s="55"/>
      <c r="J35" s="118"/>
      <c r="K35" s="121"/>
      <c r="L35" s="121"/>
    </row>
    <row r="36" spans="1:12" s="58" customFormat="1" x14ac:dyDescent="0.3">
      <c r="A36" s="53"/>
      <c r="B36" s="3" t="s">
        <v>22</v>
      </c>
      <c r="C36" s="54">
        <v>41948</v>
      </c>
      <c r="D36" s="55"/>
      <c r="E36" s="56">
        <v>0.28125</v>
      </c>
      <c r="F36" s="55"/>
      <c r="G36" s="55"/>
      <c r="H36" s="55"/>
      <c r="I36" s="55"/>
      <c r="J36" s="118"/>
      <c r="K36" s="121"/>
      <c r="L36" s="121"/>
    </row>
    <row r="37" spans="1:12" s="58" customFormat="1" x14ac:dyDescent="0.3">
      <c r="A37" s="53"/>
      <c r="B37" s="3" t="s">
        <v>51</v>
      </c>
      <c r="C37" s="54">
        <v>41948</v>
      </c>
      <c r="D37" s="55"/>
      <c r="E37" s="56">
        <v>0.30555555555555552</v>
      </c>
      <c r="F37" s="55"/>
      <c r="G37" s="55"/>
      <c r="H37" s="55"/>
      <c r="I37" s="55"/>
      <c r="J37" s="118"/>
      <c r="K37" s="121"/>
      <c r="L37" s="121"/>
    </row>
    <row r="38" spans="1:12" s="58" customFormat="1" x14ac:dyDescent="0.3">
      <c r="A38" s="53"/>
      <c r="B38" s="3" t="s">
        <v>52</v>
      </c>
      <c r="C38" s="54">
        <v>41948</v>
      </c>
      <c r="D38" s="55"/>
      <c r="E38" s="56">
        <v>0.31597222222222221</v>
      </c>
      <c r="F38" s="55"/>
      <c r="G38" s="55"/>
      <c r="H38" s="55"/>
      <c r="I38" s="55"/>
      <c r="J38" s="118"/>
      <c r="K38" s="121"/>
      <c r="L38" s="121"/>
    </row>
    <row r="39" spans="1:12" s="58" customFormat="1" x14ac:dyDescent="0.3">
      <c r="A39" s="53"/>
      <c r="B39" s="3" t="s">
        <v>53</v>
      </c>
      <c r="C39" s="54">
        <v>41948</v>
      </c>
      <c r="D39" s="55"/>
      <c r="E39" s="56">
        <v>0.3263888888888889</v>
      </c>
      <c r="F39" s="55"/>
      <c r="G39" s="55"/>
      <c r="H39" s="55"/>
      <c r="I39" s="55"/>
      <c r="J39" s="118"/>
      <c r="K39" s="121"/>
      <c r="L39" s="121"/>
    </row>
    <row r="40" spans="1:12" s="58" customFormat="1" x14ac:dyDescent="0.3">
      <c r="A40" s="53"/>
      <c r="B40" s="3" t="s">
        <v>54</v>
      </c>
      <c r="C40" s="54">
        <v>41948</v>
      </c>
      <c r="D40" s="55"/>
      <c r="E40" s="56">
        <v>0.36805555555555558</v>
      </c>
      <c r="F40" s="55"/>
      <c r="G40" s="55"/>
      <c r="H40" s="55"/>
      <c r="I40" s="55"/>
      <c r="J40" s="118"/>
      <c r="K40" s="121"/>
      <c r="L40" s="121"/>
    </row>
    <row r="41" spans="1:12" s="58" customFormat="1" x14ac:dyDescent="0.3">
      <c r="A41" s="59"/>
      <c r="B41" s="26" t="s">
        <v>6</v>
      </c>
      <c r="C41" s="60">
        <v>41948</v>
      </c>
      <c r="D41" s="61"/>
      <c r="E41" s="62">
        <v>0.37847222222222227</v>
      </c>
      <c r="F41" s="61"/>
      <c r="G41" s="61"/>
      <c r="H41" s="61"/>
      <c r="I41" s="61"/>
      <c r="J41" s="119"/>
      <c r="K41" s="122"/>
      <c r="L41" s="122"/>
    </row>
    <row r="42" spans="1:12" s="58" customFormat="1" x14ac:dyDescent="0.3">
      <c r="A42" s="53" t="s">
        <v>13</v>
      </c>
      <c r="B42" s="3" t="s">
        <v>5</v>
      </c>
      <c r="C42" s="54">
        <v>41948</v>
      </c>
      <c r="D42" s="55"/>
      <c r="E42" s="56">
        <v>0.82291666666666663</v>
      </c>
      <c r="F42" s="55"/>
      <c r="G42" s="55"/>
      <c r="H42" s="55"/>
      <c r="I42" s="55"/>
      <c r="J42" s="117">
        <f>((C47+E47)-(C42+E42))*24</f>
        <v>8.3333333334303461</v>
      </c>
      <c r="K42" s="120">
        <f>SUM(F42:F47)</f>
        <v>470</v>
      </c>
      <c r="L42" s="117">
        <f>K42/J42</f>
        <v>56.399999999343414</v>
      </c>
    </row>
    <row r="43" spans="1:12" s="58" customFormat="1" x14ac:dyDescent="0.3">
      <c r="A43" s="53"/>
      <c r="B43" s="3" t="s">
        <v>55</v>
      </c>
      <c r="C43" s="54">
        <v>41948</v>
      </c>
      <c r="D43" s="55"/>
      <c r="E43" s="56">
        <v>0.88194444444444453</v>
      </c>
      <c r="F43" s="55">
        <v>411</v>
      </c>
      <c r="G43" s="57" t="s">
        <v>148</v>
      </c>
      <c r="H43" s="55">
        <v>1.1000000000000001</v>
      </c>
      <c r="I43" s="57" t="s">
        <v>156</v>
      </c>
      <c r="J43" s="118"/>
      <c r="K43" s="121"/>
      <c r="L43" s="118"/>
    </row>
    <row r="44" spans="1:12" s="58" customFormat="1" x14ac:dyDescent="0.3">
      <c r="A44" s="53"/>
      <c r="B44" s="3" t="s">
        <v>56</v>
      </c>
      <c r="C44" s="54">
        <v>41949</v>
      </c>
      <c r="D44" s="55"/>
      <c r="E44" s="56">
        <v>3.472222222222222E-3</v>
      </c>
      <c r="F44" s="55"/>
      <c r="G44" s="55"/>
      <c r="H44" s="55"/>
      <c r="I44" s="55"/>
      <c r="J44" s="118"/>
      <c r="K44" s="121"/>
      <c r="L44" s="118"/>
    </row>
    <row r="45" spans="1:12" s="58" customFormat="1" x14ac:dyDescent="0.3">
      <c r="A45" s="53"/>
      <c r="B45" s="3" t="s">
        <v>57</v>
      </c>
      <c r="C45" s="54">
        <v>41949</v>
      </c>
      <c r="D45" s="55"/>
      <c r="E45" s="56">
        <v>2.4305555555555556E-2</v>
      </c>
      <c r="F45" s="55">
        <v>59</v>
      </c>
      <c r="G45" s="57" t="s">
        <v>150</v>
      </c>
      <c r="H45" s="55">
        <v>1.1399999999999999</v>
      </c>
      <c r="I45" s="57" t="s">
        <v>152</v>
      </c>
      <c r="J45" s="118"/>
      <c r="K45" s="121"/>
      <c r="L45" s="118"/>
    </row>
    <row r="46" spans="1:12" s="58" customFormat="1" x14ac:dyDescent="0.3">
      <c r="A46" s="53"/>
      <c r="B46" s="3" t="s">
        <v>58</v>
      </c>
      <c r="C46" s="54">
        <v>41949</v>
      </c>
      <c r="D46" s="55"/>
      <c r="E46" s="72">
        <v>4.8611111111111112E-2</v>
      </c>
      <c r="F46" s="55"/>
      <c r="G46" s="55"/>
      <c r="H46" s="55"/>
      <c r="I46" s="55"/>
      <c r="J46" s="118"/>
      <c r="K46" s="121"/>
      <c r="L46" s="118"/>
    </row>
    <row r="47" spans="1:12" s="58" customFormat="1" x14ac:dyDescent="0.3">
      <c r="A47" s="59"/>
      <c r="B47" s="26" t="s">
        <v>6</v>
      </c>
      <c r="C47" s="60">
        <v>41949</v>
      </c>
      <c r="D47" s="61"/>
      <c r="E47" s="62">
        <v>0.17013888888888887</v>
      </c>
      <c r="F47" s="61"/>
      <c r="G47" s="61"/>
      <c r="H47" s="61"/>
      <c r="I47" s="61"/>
      <c r="J47" s="119"/>
      <c r="K47" s="122"/>
      <c r="L47" s="119"/>
    </row>
    <row r="48" spans="1:12" s="58" customFormat="1" x14ac:dyDescent="0.3">
      <c r="A48" s="53" t="s">
        <v>11</v>
      </c>
      <c r="B48" s="3" t="s">
        <v>5</v>
      </c>
      <c r="C48" s="54">
        <v>41949</v>
      </c>
      <c r="D48" s="55"/>
      <c r="E48" s="56">
        <v>0.30208333333333331</v>
      </c>
      <c r="F48" s="55"/>
      <c r="G48" s="55"/>
      <c r="H48" s="55"/>
      <c r="I48" s="55"/>
      <c r="J48" s="117">
        <f>((C51+E51)-(C48+E48))*24</f>
        <v>4.4166666665696539</v>
      </c>
      <c r="K48" s="120">
        <f>SUM(F48:F51)</f>
        <v>263</v>
      </c>
      <c r="L48" s="117">
        <f>K48/J48</f>
        <v>59.547169812628717</v>
      </c>
    </row>
    <row r="49" spans="1:12" s="58" customFormat="1" x14ac:dyDescent="0.3">
      <c r="A49" s="53"/>
      <c r="B49" s="3" t="s">
        <v>59</v>
      </c>
      <c r="C49" s="54">
        <v>41949</v>
      </c>
      <c r="D49" s="55"/>
      <c r="E49" s="56">
        <v>0.3888888888888889</v>
      </c>
      <c r="F49" s="55">
        <v>263</v>
      </c>
      <c r="G49" s="57" t="s">
        <v>140</v>
      </c>
      <c r="H49" s="55">
        <v>0.09</v>
      </c>
      <c r="I49" s="57" t="s">
        <v>141</v>
      </c>
      <c r="J49" s="118"/>
      <c r="K49" s="121"/>
      <c r="L49" s="118"/>
    </row>
    <row r="50" spans="1:12" s="58" customFormat="1" x14ac:dyDescent="0.3">
      <c r="A50" s="53"/>
      <c r="B50" s="3" t="s">
        <v>60</v>
      </c>
      <c r="C50" s="54">
        <v>41949</v>
      </c>
      <c r="D50" s="55"/>
      <c r="E50" s="56">
        <v>0.46180555555555558</v>
      </c>
      <c r="F50" s="55"/>
      <c r="G50" s="55"/>
      <c r="H50" s="55"/>
      <c r="I50" s="55"/>
      <c r="J50" s="118"/>
      <c r="K50" s="121"/>
      <c r="L50" s="118"/>
    </row>
    <row r="51" spans="1:12" s="58" customFormat="1" x14ac:dyDescent="0.3">
      <c r="A51" s="59"/>
      <c r="B51" s="26" t="s">
        <v>6</v>
      </c>
      <c r="C51" s="60">
        <v>41949</v>
      </c>
      <c r="D51" s="61"/>
      <c r="E51" s="62">
        <v>0.4861111111111111</v>
      </c>
      <c r="F51" s="61"/>
      <c r="G51" s="61"/>
      <c r="H51" s="61"/>
      <c r="I51" s="61"/>
      <c r="J51" s="119"/>
      <c r="K51" s="122"/>
      <c r="L51" s="119"/>
    </row>
    <row r="52" spans="1:12" s="58" customFormat="1" x14ac:dyDescent="0.3">
      <c r="A52" s="53" t="s">
        <v>9</v>
      </c>
      <c r="B52" s="3" t="s">
        <v>5</v>
      </c>
      <c r="C52" s="54">
        <v>41950</v>
      </c>
      <c r="D52" s="55"/>
      <c r="E52" s="56">
        <v>0.8125</v>
      </c>
      <c r="F52" s="55"/>
      <c r="G52" s="55"/>
      <c r="H52" s="55"/>
      <c r="I52" s="55"/>
      <c r="J52" s="120">
        <f>((C59+E59)-(C52+E52))*24</f>
        <v>9.5000000000582077</v>
      </c>
      <c r="K52" s="120">
        <f>SUM(F52:F59)</f>
        <v>529</v>
      </c>
      <c r="L52" s="117">
        <f>K52/J52</f>
        <v>55.684210525974606</v>
      </c>
    </row>
    <row r="53" spans="1:12" s="58" customFormat="1" x14ac:dyDescent="0.3">
      <c r="A53" s="70"/>
      <c r="B53" s="3" t="s">
        <v>61</v>
      </c>
      <c r="C53" s="54">
        <v>41950</v>
      </c>
      <c r="D53" s="55"/>
      <c r="E53" s="56">
        <v>0.84027777777777779</v>
      </c>
      <c r="F53" s="55">
        <v>264</v>
      </c>
      <c r="G53" s="57" t="s">
        <v>157</v>
      </c>
      <c r="H53" s="55">
        <v>1.36</v>
      </c>
      <c r="I53" s="57" t="s">
        <v>152</v>
      </c>
      <c r="J53" s="121"/>
      <c r="K53" s="121"/>
      <c r="L53" s="118"/>
    </row>
    <row r="54" spans="1:12" s="58" customFormat="1" x14ac:dyDescent="0.3">
      <c r="A54" s="53"/>
      <c r="B54" s="3" t="s">
        <v>62</v>
      </c>
      <c r="C54" s="54">
        <v>41950</v>
      </c>
      <c r="D54" s="55"/>
      <c r="E54" s="56">
        <v>0.93402777777777779</v>
      </c>
      <c r="F54" s="55"/>
      <c r="G54" s="55"/>
      <c r="H54" s="55"/>
      <c r="I54" s="55"/>
      <c r="J54" s="121"/>
      <c r="K54" s="121"/>
      <c r="L54" s="118"/>
    </row>
    <row r="55" spans="1:12" s="58" customFormat="1" x14ac:dyDescent="0.3">
      <c r="A55" s="53"/>
      <c r="B55" s="71" t="s">
        <v>65</v>
      </c>
      <c r="C55" s="54">
        <v>41950</v>
      </c>
      <c r="D55" s="55"/>
      <c r="E55" s="56">
        <v>0.95486111111111116</v>
      </c>
      <c r="F55" s="55">
        <v>216</v>
      </c>
      <c r="G55" s="57" t="s">
        <v>153</v>
      </c>
      <c r="H55" s="55">
        <v>1.5</v>
      </c>
      <c r="I55" s="57" t="s">
        <v>151</v>
      </c>
      <c r="J55" s="121"/>
      <c r="K55" s="121"/>
      <c r="L55" s="118"/>
    </row>
    <row r="56" spans="1:12" s="58" customFormat="1" x14ac:dyDescent="0.3">
      <c r="A56" s="53"/>
      <c r="B56" s="3" t="s">
        <v>66</v>
      </c>
      <c r="C56" s="54">
        <v>41951</v>
      </c>
      <c r="D56" s="55"/>
      <c r="E56" s="56">
        <v>2.7777777777777776E-2</v>
      </c>
      <c r="F56" s="55"/>
      <c r="G56" s="55"/>
      <c r="H56" s="55"/>
      <c r="I56" s="55"/>
      <c r="J56" s="121"/>
      <c r="K56" s="121"/>
      <c r="L56" s="118"/>
    </row>
    <row r="57" spans="1:12" s="58" customFormat="1" x14ac:dyDescent="0.3">
      <c r="A57" s="53"/>
      <c r="B57" s="3" t="s">
        <v>63</v>
      </c>
      <c r="C57" s="54">
        <v>41951</v>
      </c>
      <c r="D57" s="55"/>
      <c r="E57" s="56">
        <v>4.027777777777778E-2</v>
      </c>
      <c r="F57" s="55">
        <v>49</v>
      </c>
      <c r="G57" s="57" t="s">
        <v>154</v>
      </c>
      <c r="H57" s="55">
        <v>1.7</v>
      </c>
      <c r="I57" s="57" t="s">
        <v>155</v>
      </c>
      <c r="J57" s="121"/>
      <c r="K57" s="121"/>
      <c r="L57" s="118"/>
    </row>
    <row r="58" spans="1:12" s="58" customFormat="1" x14ac:dyDescent="0.3">
      <c r="A58" s="53"/>
      <c r="B58" s="3" t="s">
        <v>64</v>
      </c>
      <c r="C58" s="54">
        <v>41951</v>
      </c>
      <c r="D58" s="55"/>
      <c r="E58" s="56">
        <v>6.5277777777777782E-2</v>
      </c>
      <c r="F58" s="55"/>
      <c r="G58" s="55"/>
      <c r="H58" s="55"/>
      <c r="I58" s="55"/>
      <c r="J58" s="121"/>
      <c r="K58" s="121"/>
      <c r="L58" s="118"/>
    </row>
    <row r="59" spans="1:12" s="58" customFormat="1" x14ac:dyDescent="0.3">
      <c r="A59" s="59"/>
      <c r="B59" s="26" t="s">
        <v>6</v>
      </c>
      <c r="C59" s="60">
        <v>41951</v>
      </c>
      <c r="D59" s="61"/>
      <c r="E59" s="62">
        <v>0.20833333333333334</v>
      </c>
      <c r="F59" s="61"/>
      <c r="G59" s="61"/>
      <c r="H59" s="61"/>
      <c r="I59" s="61"/>
      <c r="J59" s="122"/>
      <c r="K59" s="122"/>
      <c r="L59" s="119"/>
    </row>
    <row r="60" spans="1:12" s="58" customFormat="1" x14ac:dyDescent="0.3">
      <c r="A60" s="53" t="s">
        <v>21</v>
      </c>
      <c r="B60" s="3" t="s">
        <v>5</v>
      </c>
      <c r="C60" s="54">
        <v>41952</v>
      </c>
      <c r="D60" s="55"/>
      <c r="E60" s="56">
        <v>9.375E-2</v>
      </c>
      <c r="F60" s="55"/>
      <c r="G60" s="55"/>
      <c r="H60" s="55"/>
      <c r="I60" s="55"/>
      <c r="J60" s="117">
        <f>((C63+E63)-(C60+E60))*24</f>
        <v>2.5833333333721384</v>
      </c>
      <c r="K60" s="121">
        <f>SUM(F60:F63)</f>
        <v>316</v>
      </c>
      <c r="L60" s="117">
        <f>K60/J60</f>
        <v>122.32258064332385</v>
      </c>
    </row>
    <row r="61" spans="1:12" s="58" customFormat="1" x14ac:dyDescent="0.3">
      <c r="A61" s="53"/>
      <c r="B61" s="3" t="s">
        <v>67</v>
      </c>
      <c r="C61" s="54">
        <v>41952</v>
      </c>
      <c r="D61" s="55"/>
      <c r="E61" s="56">
        <v>0.12847222222222224</v>
      </c>
      <c r="F61" s="55">
        <v>316</v>
      </c>
      <c r="G61" s="57" t="s">
        <v>158</v>
      </c>
      <c r="H61" s="55">
        <v>1.36</v>
      </c>
      <c r="I61" s="57" t="s">
        <v>151</v>
      </c>
      <c r="J61" s="118"/>
      <c r="K61" s="121"/>
      <c r="L61" s="118"/>
    </row>
    <row r="62" spans="1:12" s="58" customFormat="1" x14ac:dyDescent="0.3">
      <c r="A62" s="53"/>
      <c r="B62" s="3" t="s">
        <v>68</v>
      </c>
      <c r="C62" s="54">
        <v>41952</v>
      </c>
      <c r="D62" s="55"/>
      <c r="E62" s="56">
        <v>0.17222222222222225</v>
      </c>
      <c r="F62" s="55"/>
      <c r="G62" s="55"/>
      <c r="H62" s="55"/>
      <c r="I62" s="55"/>
      <c r="J62" s="118"/>
      <c r="K62" s="121"/>
      <c r="L62" s="118"/>
    </row>
    <row r="63" spans="1:12" s="58" customFormat="1" x14ac:dyDescent="0.3">
      <c r="A63" s="59"/>
      <c r="B63" s="26" t="s">
        <v>6</v>
      </c>
      <c r="C63" s="60">
        <v>41952</v>
      </c>
      <c r="D63" s="61"/>
      <c r="E63" s="62">
        <v>0.20138888888888887</v>
      </c>
      <c r="F63" s="61"/>
      <c r="G63" s="61"/>
      <c r="H63" s="61"/>
      <c r="I63" s="61"/>
      <c r="J63" s="119"/>
      <c r="K63" s="121"/>
      <c r="L63" s="118"/>
    </row>
    <row r="64" spans="1:12" s="58" customFormat="1" x14ac:dyDescent="0.3">
      <c r="A64" s="70" t="s">
        <v>10</v>
      </c>
      <c r="B64" s="71" t="s">
        <v>5</v>
      </c>
      <c r="C64" s="54">
        <v>41953</v>
      </c>
      <c r="D64" s="55"/>
      <c r="E64" s="72">
        <v>0.375</v>
      </c>
      <c r="F64" s="55"/>
      <c r="G64" s="55"/>
      <c r="H64" s="55"/>
      <c r="I64" s="55"/>
      <c r="J64" s="120">
        <f>((C71+E71)-(C64+E64))*24</f>
        <v>15.999999999941792</v>
      </c>
      <c r="K64" s="120">
        <f>SUM(F64:F71)</f>
        <v>329</v>
      </c>
      <c r="L64" s="117">
        <f>K64/J64</f>
        <v>20.562500000074806</v>
      </c>
    </row>
    <row r="65" spans="1:12" s="58" customFormat="1" x14ac:dyDescent="0.3">
      <c r="A65" s="70"/>
      <c r="B65" s="71" t="s">
        <v>69</v>
      </c>
      <c r="C65" s="54">
        <v>41953</v>
      </c>
      <c r="D65" s="55"/>
      <c r="E65" s="72">
        <v>0.4861111111111111</v>
      </c>
      <c r="F65" s="55">
        <v>329</v>
      </c>
      <c r="G65" s="57" t="s">
        <v>159</v>
      </c>
      <c r="H65" s="55">
        <v>1.58</v>
      </c>
      <c r="I65" s="57" t="s">
        <v>164</v>
      </c>
      <c r="J65" s="121"/>
      <c r="K65" s="121"/>
      <c r="L65" s="118"/>
    </row>
    <row r="66" spans="1:12" s="58" customFormat="1" x14ac:dyDescent="0.3">
      <c r="A66" s="70"/>
      <c r="B66" s="71" t="s">
        <v>70</v>
      </c>
      <c r="C66" s="54">
        <v>41953</v>
      </c>
      <c r="D66" s="55"/>
      <c r="E66" s="72">
        <v>0.73958333333333337</v>
      </c>
      <c r="F66" s="55"/>
      <c r="G66" s="55"/>
      <c r="H66" s="55"/>
      <c r="I66" s="55"/>
      <c r="J66" s="121"/>
      <c r="K66" s="121"/>
      <c r="L66" s="118"/>
    </row>
    <row r="67" spans="1:12" s="58" customFormat="1" x14ac:dyDescent="0.3">
      <c r="A67" s="70"/>
      <c r="B67" s="71" t="s">
        <v>71</v>
      </c>
      <c r="C67" s="54">
        <v>41953</v>
      </c>
      <c r="D67" s="55"/>
      <c r="E67" s="72">
        <v>0.80555555555555547</v>
      </c>
      <c r="F67" s="55"/>
      <c r="G67" s="55"/>
      <c r="H67" s="55"/>
      <c r="I67" s="55"/>
      <c r="J67" s="121"/>
      <c r="K67" s="121"/>
      <c r="L67" s="118"/>
    </row>
    <row r="68" spans="1:12" s="58" customFormat="1" x14ac:dyDescent="0.3">
      <c r="A68" s="70"/>
      <c r="B68" s="71" t="s">
        <v>72</v>
      </c>
      <c r="C68" s="54">
        <v>41953</v>
      </c>
      <c r="D68" s="55"/>
      <c r="E68" s="72">
        <v>0.80902777777777779</v>
      </c>
      <c r="F68" s="55"/>
      <c r="G68" s="55"/>
      <c r="H68" s="55"/>
      <c r="I68" s="55"/>
      <c r="J68" s="121"/>
      <c r="K68" s="121"/>
      <c r="L68" s="118"/>
    </row>
    <row r="69" spans="1:12" s="58" customFormat="1" x14ac:dyDescent="0.3">
      <c r="A69" s="70"/>
      <c r="B69" s="71" t="s">
        <v>15</v>
      </c>
      <c r="C69" s="54">
        <v>41953</v>
      </c>
      <c r="D69" s="55"/>
      <c r="E69" s="72">
        <v>0.82638888888888884</v>
      </c>
      <c r="F69" s="55"/>
      <c r="G69" s="55"/>
      <c r="H69" s="55"/>
      <c r="I69" s="55"/>
      <c r="J69" s="121"/>
      <c r="K69" s="121"/>
      <c r="L69" s="118"/>
    </row>
    <row r="70" spans="1:12" s="58" customFormat="1" x14ac:dyDescent="0.3">
      <c r="A70" s="70"/>
      <c r="B70" s="71" t="s">
        <v>23</v>
      </c>
      <c r="C70" s="54">
        <v>41953</v>
      </c>
      <c r="D70" s="55"/>
      <c r="E70" s="72">
        <v>0.84027777777777779</v>
      </c>
      <c r="F70" s="55"/>
      <c r="G70" s="55"/>
      <c r="H70" s="55"/>
      <c r="I70" s="55"/>
      <c r="J70" s="121"/>
      <c r="K70" s="121"/>
      <c r="L70" s="118"/>
    </row>
    <row r="71" spans="1:12" s="58" customFormat="1" x14ac:dyDescent="0.3">
      <c r="A71" s="59"/>
      <c r="B71" s="75" t="s">
        <v>6</v>
      </c>
      <c r="C71" s="60">
        <v>41954</v>
      </c>
      <c r="D71" s="61"/>
      <c r="E71" s="74">
        <v>4.1666666666666664E-2</v>
      </c>
      <c r="F71" s="61"/>
      <c r="G71" s="61"/>
      <c r="H71" s="61"/>
      <c r="I71" s="61"/>
      <c r="J71" s="122"/>
      <c r="K71" s="122"/>
      <c r="L71" s="119"/>
    </row>
    <row r="72" spans="1:12" s="58" customFormat="1" x14ac:dyDescent="0.3">
      <c r="A72" s="53" t="s">
        <v>20</v>
      </c>
      <c r="B72" s="71" t="s">
        <v>5</v>
      </c>
      <c r="C72" s="54">
        <v>41954</v>
      </c>
      <c r="D72" s="55"/>
      <c r="E72" s="72">
        <v>0.61458333333333337</v>
      </c>
      <c r="F72" s="55"/>
      <c r="G72" s="55"/>
      <c r="H72" s="55"/>
      <c r="I72" s="55"/>
      <c r="J72" s="117">
        <f>((C75+E75)-(C72+E72))*24</f>
        <v>9.8333333332557231</v>
      </c>
      <c r="K72" s="120">
        <f>SUM(F72:F75)</f>
        <v>794</v>
      </c>
      <c r="L72" s="117">
        <f>K72/J72</f>
        <v>80.745762712501701</v>
      </c>
    </row>
    <row r="73" spans="1:12" s="58" customFormat="1" x14ac:dyDescent="0.3">
      <c r="A73" s="53"/>
      <c r="B73" s="71" t="s">
        <v>73</v>
      </c>
      <c r="C73" s="54">
        <v>41954</v>
      </c>
      <c r="D73" s="55"/>
      <c r="E73" s="72">
        <v>0.64583333333333337</v>
      </c>
      <c r="F73" s="55">
        <v>794</v>
      </c>
      <c r="G73" s="57" t="s">
        <v>160</v>
      </c>
      <c r="H73" s="55">
        <v>0.83</v>
      </c>
      <c r="I73" s="57" t="s">
        <v>161</v>
      </c>
      <c r="J73" s="118"/>
      <c r="K73" s="121"/>
      <c r="L73" s="118"/>
    </row>
    <row r="74" spans="1:12" s="58" customFormat="1" x14ac:dyDescent="0.3">
      <c r="A74" s="53"/>
      <c r="B74" s="3" t="s">
        <v>74</v>
      </c>
      <c r="C74" s="54">
        <v>41954</v>
      </c>
      <c r="D74" s="55"/>
      <c r="E74" s="72">
        <v>0.85069444444444453</v>
      </c>
      <c r="F74" s="55"/>
      <c r="G74" s="55"/>
      <c r="H74" s="55"/>
      <c r="I74" s="55"/>
      <c r="J74" s="118"/>
      <c r="K74" s="121"/>
      <c r="L74" s="118"/>
    </row>
    <row r="75" spans="1:12" s="58" customFormat="1" x14ac:dyDescent="0.3">
      <c r="A75" s="59"/>
      <c r="B75" s="76" t="s">
        <v>6</v>
      </c>
      <c r="C75" s="60">
        <v>41955</v>
      </c>
      <c r="D75" s="61"/>
      <c r="E75" s="74">
        <v>2.4305555555555556E-2</v>
      </c>
      <c r="F75" s="61"/>
      <c r="G75" s="61"/>
      <c r="H75" s="61"/>
      <c r="I75" s="61"/>
      <c r="J75" s="119"/>
      <c r="K75" s="122"/>
      <c r="L75" s="119"/>
    </row>
    <row r="76" spans="1:12" s="58" customFormat="1" x14ac:dyDescent="0.3">
      <c r="A76" s="53" t="s">
        <v>17</v>
      </c>
      <c r="B76" s="73" t="s">
        <v>5</v>
      </c>
      <c r="C76" s="54">
        <v>41957</v>
      </c>
      <c r="D76" s="55"/>
      <c r="E76" s="72">
        <v>0.45833333333333331</v>
      </c>
      <c r="F76" s="55"/>
      <c r="G76" s="55"/>
      <c r="H76" s="55"/>
      <c r="I76" s="55"/>
      <c r="J76" s="117">
        <f>((C81+E81)-(C76+E76))*24</f>
        <v>8.9166666665696539</v>
      </c>
      <c r="K76" s="120">
        <f>SUM(F76:F81)</f>
        <v>601</v>
      </c>
      <c r="L76" s="117">
        <f>K76/J76</f>
        <v>67.401869159611834</v>
      </c>
    </row>
    <row r="77" spans="1:12" s="58" customFormat="1" x14ac:dyDescent="0.3">
      <c r="A77" s="53"/>
      <c r="B77" s="3" t="s">
        <v>75</v>
      </c>
      <c r="C77" s="54">
        <v>41957</v>
      </c>
      <c r="D77" s="55"/>
      <c r="E77" s="72">
        <v>0.47569444444444442</v>
      </c>
      <c r="F77" s="55">
        <v>272</v>
      </c>
      <c r="G77" s="57" t="s">
        <v>162</v>
      </c>
      <c r="H77" s="55">
        <v>1.36</v>
      </c>
      <c r="I77" s="57" t="s">
        <v>163</v>
      </c>
      <c r="J77" s="118"/>
      <c r="K77" s="121"/>
      <c r="L77" s="118"/>
    </row>
    <row r="78" spans="1:12" s="58" customFormat="1" x14ac:dyDescent="0.3">
      <c r="A78" s="53"/>
      <c r="B78" s="3" t="s">
        <v>76</v>
      </c>
      <c r="C78" s="54">
        <v>41957</v>
      </c>
      <c r="D78" s="55"/>
      <c r="E78" s="56">
        <v>0.6069444444444444</v>
      </c>
      <c r="F78" s="55"/>
      <c r="G78" s="55"/>
      <c r="H78" s="55"/>
      <c r="I78" s="55"/>
      <c r="J78" s="118"/>
      <c r="K78" s="121"/>
      <c r="L78" s="118"/>
    </row>
    <row r="79" spans="1:12" s="58" customFormat="1" x14ac:dyDescent="0.3">
      <c r="A79" s="53"/>
      <c r="B79" s="3" t="s">
        <v>77</v>
      </c>
      <c r="C79" s="54">
        <v>41957</v>
      </c>
      <c r="D79" s="55"/>
      <c r="E79" s="56">
        <v>0.61736111111111114</v>
      </c>
      <c r="F79" s="55">
        <v>329</v>
      </c>
      <c r="G79" s="57" t="s">
        <v>159</v>
      </c>
      <c r="H79" s="55">
        <v>1.58</v>
      </c>
      <c r="I79" s="57" t="s">
        <v>164</v>
      </c>
      <c r="J79" s="118"/>
      <c r="K79" s="121"/>
      <c r="L79" s="118"/>
    </row>
    <row r="80" spans="1:12" s="58" customFormat="1" x14ac:dyDescent="0.3">
      <c r="A80" s="53"/>
      <c r="B80" s="3" t="s">
        <v>78</v>
      </c>
      <c r="C80" s="54">
        <v>41957</v>
      </c>
      <c r="D80" s="55"/>
      <c r="E80" s="56">
        <v>0.79861111111111116</v>
      </c>
      <c r="F80" s="55"/>
      <c r="G80" s="55"/>
      <c r="H80" s="55"/>
      <c r="I80" s="55"/>
      <c r="J80" s="118"/>
      <c r="K80" s="121"/>
      <c r="L80" s="118"/>
    </row>
    <row r="81" spans="1:12" s="58" customFormat="1" x14ac:dyDescent="0.3">
      <c r="A81" s="59"/>
      <c r="B81" s="26" t="s">
        <v>6</v>
      </c>
      <c r="C81" s="60">
        <v>41957</v>
      </c>
      <c r="D81" s="61"/>
      <c r="E81" s="62">
        <v>0.82986111111111116</v>
      </c>
      <c r="F81" s="61"/>
      <c r="G81" s="61"/>
      <c r="H81" s="61"/>
      <c r="I81" s="61"/>
      <c r="J81" s="119"/>
      <c r="K81" s="122"/>
      <c r="L81" s="119"/>
    </row>
    <row r="82" spans="1:12" s="58" customFormat="1" x14ac:dyDescent="0.3">
      <c r="A82" s="53" t="s">
        <v>19</v>
      </c>
      <c r="B82" s="3" t="s">
        <v>5</v>
      </c>
      <c r="C82" s="54">
        <v>41957</v>
      </c>
      <c r="D82" s="55"/>
      <c r="E82" s="56">
        <v>0.99930555555555556</v>
      </c>
      <c r="F82" s="55"/>
      <c r="G82" s="55"/>
      <c r="H82" s="55"/>
      <c r="I82" s="55"/>
      <c r="J82" s="118">
        <f>((C87+E87)-(C82+E82))*24</f>
        <v>4.2666666667792015</v>
      </c>
      <c r="K82" s="120">
        <f>SUM(F82:F87)</f>
        <v>586</v>
      </c>
      <c r="L82" s="117">
        <f>K82/J82</f>
        <v>137.34374999637751</v>
      </c>
    </row>
    <row r="83" spans="1:12" s="58" customFormat="1" x14ac:dyDescent="0.3">
      <c r="A83" s="53"/>
      <c r="B83" s="3" t="s">
        <v>79</v>
      </c>
      <c r="C83" s="54">
        <v>41958</v>
      </c>
      <c r="D83" s="55"/>
      <c r="E83" s="56">
        <v>2.5694444444444447E-2</v>
      </c>
      <c r="F83" s="55">
        <v>192</v>
      </c>
      <c r="G83" s="57" t="s">
        <v>150</v>
      </c>
      <c r="H83" s="55">
        <v>1.1399999999999999</v>
      </c>
      <c r="I83" s="57" t="s">
        <v>151</v>
      </c>
      <c r="J83" s="118"/>
      <c r="K83" s="121"/>
      <c r="L83" s="118"/>
    </row>
    <row r="84" spans="1:12" s="58" customFormat="1" x14ac:dyDescent="0.3">
      <c r="A84" s="53"/>
      <c r="B84" s="3" t="s">
        <v>80</v>
      </c>
      <c r="C84" s="54">
        <v>41958</v>
      </c>
      <c r="D84" s="55"/>
      <c r="E84" s="56">
        <v>6.6666666666666666E-2</v>
      </c>
      <c r="F84" s="55"/>
      <c r="G84" s="55"/>
      <c r="H84" s="55"/>
      <c r="I84" s="55"/>
      <c r="J84" s="118"/>
      <c r="K84" s="121"/>
      <c r="L84" s="118"/>
    </row>
    <row r="85" spans="1:12" s="58" customFormat="1" x14ac:dyDescent="0.3">
      <c r="A85" s="53"/>
      <c r="B85" s="3" t="s">
        <v>81</v>
      </c>
      <c r="C85" s="54">
        <v>41958</v>
      </c>
      <c r="D85" s="55"/>
      <c r="E85" s="56">
        <v>7.6388888888888895E-2</v>
      </c>
      <c r="F85" s="55">
        <v>394</v>
      </c>
      <c r="G85" s="57" t="s">
        <v>165</v>
      </c>
      <c r="H85" s="55">
        <v>1.2</v>
      </c>
      <c r="I85" s="57" t="s">
        <v>145</v>
      </c>
      <c r="J85" s="118"/>
      <c r="K85" s="121"/>
      <c r="L85" s="118"/>
    </row>
    <row r="86" spans="1:12" s="58" customFormat="1" x14ac:dyDescent="0.3">
      <c r="A86" s="53"/>
      <c r="B86" s="3" t="s">
        <v>14</v>
      </c>
      <c r="C86" s="54">
        <v>41958</v>
      </c>
      <c r="D86" s="55"/>
      <c r="E86" s="56">
        <v>0.15763888888888888</v>
      </c>
      <c r="F86" s="55"/>
      <c r="G86" s="55"/>
      <c r="H86" s="55"/>
      <c r="I86" s="55"/>
      <c r="J86" s="118"/>
      <c r="K86" s="121"/>
      <c r="L86" s="118"/>
    </row>
    <row r="87" spans="1:12" s="58" customFormat="1" x14ac:dyDescent="0.3">
      <c r="A87" s="59"/>
      <c r="B87" s="26" t="s">
        <v>6</v>
      </c>
      <c r="C87" s="60">
        <v>41958</v>
      </c>
      <c r="D87" s="61"/>
      <c r="E87" s="62">
        <v>0.17708333333333334</v>
      </c>
      <c r="F87" s="61"/>
      <c r="G87" s="61"/>
      <c r="H87" s="61"/>
      <c r="I87" s="61"/>
      <c r="J87" s="119"/>
      <c r="K87" s="121"/>
      <c r="L87" s="118"/>
    </row>
    <row r="88" spans="1:12" s="58" customFormat="1" x14ac:dyDescent="0.3">
      <c r="A88" s="53" t="s">
        <v>8</v>
      </c>
      <c r="B88" s="3" t="s">
        <v>5</v>
      </c>
      <c r="C88" s="54">
        <v>41958</v>
      </c>
      <c r="D88" s="55"/>
      <c r="E88" s="56">
        <v>0.49305555555555558</v>
      </c>
      <c r="F88" s="55"/>
      <c r="G88" s="55"/>
      <c r="H88" s="55"/>
      <c r="I88" s="55"/>
      <c r="J88" s="118">
        <f>((C93+E93)-(C88+E88))*24</f>
        <v>8.3333333334303461</v>
      </c>
      <c r="K88" s="120">
        <f>SUM(F88:F93)</f>
        <v>616</v>
      </c>
      <c r="L88" s="120">
        <f>K88/J88</f>
        <v>73.919999999139463</v>
      </c>
    </row>
    <row r="89" spans="1:12" s="58" customFormat="1" x14ac:dyDescent="0.3">
      <c r="A89" s="53"/>
      <c r="B89" s="3" t="s">
        <v>82</v>
      </c>
      <c r="C89" s="54">
        <v>41958</v>
      </c>
      <c r="D89" s="55"/>
      <c r="E89" s="56">
        <v>0.54722222222222217</v>
      </c>
      <c r="F89" s="55">
        <v>466</v>
      </c>
      <c r="G89" s="57" t="s">
        <v>160</v>
      </c>
      <c r="H89" s="55">
        <v>0.83</v>
      </c>
      <c r="I89" s="57" t="s">
        <v>161</v>
      </c>
      <c r="J89" s="118"/>
      <c r="K89" s="121"/>
      <c r="L89" s="121"/>
    </row>
    <row r="90" spans="1:12" s="58" customFormat="1" x14ac:dyDescent="0.3">
      <c r="A90" s="53"/>
      <c r="B90" s="3" t="s">
        <v>83</v>
      </c>
      <c r="C90" s="54">
        <v>41958</v>
      </c>
      <c r="D90" s="55"/>
      <c r="E90" s="72">
        <v>0.73958333333333337</v>
      </c>
      <c r="F90" s="55"/>
      <c r="G90" s="55"/>
      <c r="H90" s="55"/>
      <c r="I90" s="55"/>
      <c r="J90" s="118"/>
      <c r="K90" s="121"/>
      <c r="L90" s="121"/>
    </row>
    <row r="91" spans="1:12" s="58" customFormat="1" x14ac:dyDescent="0.3">
      <c r="A91" s="53"/>
      <c r="B91" s="3" t="s">
        <v>84</v>
      </c>
      <c r="C91" s="54">
        <v>41958</v>
      </c>
      <c r="D91" s="55"/>
      <c r="E91" s="56">
        <v>0.76041666666666663</v>
      </c>
      <c r="F91" s="55">
        <v>150</v>
      </c>
      <c r="G91" s="57" t="s">
        <v>162</v>
      </c>
      <c r="H91" s="55">
        <v>1.36</v>
      </c>
      <c r="I91" s="57" t="s">
        <v>152</v>
      </c>
      <c r="J91" s="118"/>
      <c r="K91" s="121"/>
      <c r="L91" s="121"/>
    </row>
    <row r="92" spans="1:12" s="58" customFormat="1" x14ac:dyDescent="0.3">
      <c r="A92" s="53"/>
      <c r="B92" s="3" t="s">
        <v>85</v>
      </c>
      <c r="C92" s="54">
        <v>41958</v>
      </c>
      <c r="D92" s="55"/>
      <c r="E92" s="56">
        <v>0.8125</v>
      </c>
      <c r="F92" s="55"/>
      <c r="G92" s="55"/>
      <c r="H92" s="55"/>
      <c r="I92" s="55"/>
      <c r="J92" s="118"/>
      <c r="K92" s="121"/>
      <c r="L92" s="121"/>
    </row>
    <row r="93" spans="1:12" s="58" customFormat="1" x14ac:dyDescent="0.3">
      <c r="A93" s="59"/>
      <c r="B93" s="26" t="s">
        <v>6</v>
      </c>
      <c r="C93" s="60">
        <v>41958</v>
      </c>
      <c r="D93" s="61"/>
      <c r="E93" s="62">
        <v>0.84027777777777779</v>
      </c>
      <c r="F93" s="61"/>
      <c r="G93" s="61"/>
      <c r="H93" s="61"/>
      <c r="I93" s="61"/>
      <c r="J93" s="119"/>
      <c r="K93" s="121"/>
      <c r="L93" s="121"/>
    </row>
    <row r="94" spans="1:12" s="58" customFormat="1" x14ac:dyDescent="0.3">
      <c r="A94" s="53" t="s">
        <v>12</v>
      </c>
      <c r="B94" s="3" t="s">
        <v>5</v>
      </c>
      <c r="C94" s="54">
        <v>41959</v>
      </c>
      <c r="D94" s="55"/>
      <c r="E94" s="56">
        <v>0.4861111111111111</v>
      </c>
      <c r="F94" s="55"/>
      <c r="G94" s="55"/>
      <c r="H94" s="55"/>
      <c r="I94" s="55"/>
      <c r="J94" s="118">
        <f>((C105+E105)-(C94+E94))*24</f>
        <v>12.166666666686069</v>
      </c>
      <c r="K94" s="120">
        <f>SUM(F94:F105)</f>
        <v>1229</v>
      </c>
      <c r="L94" s="117">
        <f>K94/J94</f>
        <v>101.01369862997589</v>
      </c>
    </row>
    <row r="95" spans="1:12" s="58" customFormat="1" x14ac:dyDescent="0.3">
      <c r="A95" s="53"/>
      <c r="B95" s="3" t="s">
        <v>86</v>
      </c>
      <c r="C95" s="54">
        <v>41959</v>
      </c>
      <c r="D95" s="55"/>
      <c r="E95" s="56">
        <v>0.52986111111111112</v>
      </c>
      <c r="F95" s="55">
        <v>192</v>
      </c>
      <c r="G95" s="57" t="s">
        <v>150</v>
      </c>
      <c r="H95" s="55">
        <v>1.1399999999999999</v>
      </c>
      <c r="I95" s="57" t="s">
        <v>151</v>
      </c>
      <c r="J95" s="118"/>
      <c r="K95" s="121"/>
      <c r="L95" s="118"/>
    </row>
    <row r="96" spans="1:12" s="58" customFormat="1" x14ac:dyDescent="0.3">
      <c r="A96" s="53"/>
      <c r="B96" s="3" t="s">
        <v>87</v>
      </c>
      <c r="C96" s="54">
        <v>41959</v>
      </c>
      <c r="D96" s="55"/>
      <c r="E96" s="56">
        <v>0.61458333333333337</v>
      </c>
      <c r="F96" s="55"/>
      <c r="G96" s="55"/>
      <c r="H96" s="55"/>
      <c r="I96" s="55"/>
      <c r="J96" s="118"/>
      <c r="K96" s="121"/>
      <c r="L96" s="118"/>
    </row>
    <row r="97" spans="1:12" s="58" customFormat="1" x14ac:dyDescent="0.3">
      <c r="A97" s="70"/>
      <c r="B97" s="3" t="s">
        <v>88</v>
      </c>
      <c r="C97" s="54">
        <v>41959</v>
      </c>
      <c r="D97" s="55"/>
      <c r="E97" s="56">
        <v>0.625</v>
      </c>
      <c r="F97" s="55">
        <v>394</v>
      </c>
      <c r="G97" s="57" t="s">
        <v>165</v>
      </c>
      <c r="H97" s="55">
        <v>1.2</v>
      </c>
      <c r="I97" s="57" t="s">
        <v>145</v>
      </c>
      <c r="J97" s="118"/>
      <c r="K97" s="121"/>
      <c r="L97" s="118"/>
    </row>
    <row r="98" spans="1:12" s="58" customFormat="1" x14ac:dyDescent="0.3">
      <c r="A98" s="53"/>
      <c r="B98" s="3" t="s">
        <v>89</v>
      </c>
      <c r="C98" s="54">
        <v>41959</v>
      </c>
      <c r="D98" s="55"/>
      <c r="E98" s="56">
        <v>0.74652777777777779</v>
      </c>
      <c r="F98" s="55"/>
      <c r="G98" s="55"/>
      <c r="H98" s="55"/>
      <c r="I98" s="55"/>
      <c r="J98" s="118"/>
      <c r="K98" s="121"/>
      <c r="L98" s="118"/>
    </row>
    <row r="99" spans="1:12" s="58" customFormat="1" x14ac:dyDescent="0.3">
      <c r="A99" s="53"/>
      <c r="B99" s="71" t="s">
        <v>90</v>
      </c>
      <c r="C99" s="54">
        <v>41959</v>
      </c>
      <c r="D99" s="55"/>
      <c r="E99" s="56">
        <v>0.77777777777777779</v>
      </c>
      <c r="F99" s="55">
        <v>310</v>
      </c>
      <c r="G99" s="57" t="s">
        <v>166</v>
      </c>
      <c r="H99" s="55">
        <v>1.48</v>
      </c>
      <c r="I99" s="57" t="s">
        <v>167</v>
      </c>
      <c r="J99" s="118"/>
      <c r="K99" s="121"/>
      <c r="L99" s="118"/>
    </row>
    <row r="100" spans="1:12" s="58" customFormat="1" x14ac:dyDescent="0.3">
      <c r="A100" s="53"/>
      <c r="B100" s="3" t="s">
        <v>91</v>
      </c>
      <c r="C100" s="54">
        <v>41959</v>
      </c>
      <c r="D100" s="55"/>
      <c r="E100" s="56">
        <v>0.875</v>
      </c>
      <c r="F100" s="55"/>
      <c r="G100" s="55"/>
      <c r="H100" s="55"/>
      <c r="I100" s="55"/>
      <c r="J100" s="118"/>
      <c r="K100" s="121"/>
      <c r="L100" s="118"/>
    </row>
    <row r="101" spans="1:12" s="58" customFormat="1" x14ac:dyDescent="0.3">
      <c r="A101" s="53"/>
      <c r="B101" s="3" t="s">
        <v>92</v>
      </c>
      <c r="C101" s="54">
        <v>41959</v>
      </c>
      <c r="D101" s="55"/>
      <c r="E101" s="56">
        <v>0.88888888888888884</v>
      </c>
      <c r="F101" s="55">
        <v>192</v>
      </c>
      <c r="G101" s="57" t="s">
        <v>166</v>
      </c>
      <c r="H101" s="55">
        <v>1.57</v>
      </c>
      <c r="I101" s="57" t="s">
        <v>143</v>
      </c>
      <c r="J101" s="118"/>
      <c r="K101" s="121"/>
      <c r="L101" s="118"/>
    </row>
    <row r="102" spans="1:12" s="58" customFormat="1" x14ac:dyDescent="0.3">
      <c r="A102" s="53"/>
      <c r="B102" s="3" t="s">
        <v>93</v>
      </c>
      <c r="C102" s="54">
        <v>41959</v>
      </c>
      <c r="D102" s="55"/>
      <c r="E102" s="56">
        <v>0.93055555555555547</v>
      </c>
      <c r="F102" s="55"/>
      <c r="G102" s="55"/>
      <c r="H102" s="55"/>
      <c r="I102" s="55"/>
      <c r="J102" s="118"/>
      <c r="K102" s="121"/>
      <c r="L102" s="118"/>
    </row>
    <row r="103" spans="1:12" s="58" customFormat="1" x14ac:dyDescent="0.3">
      <c r="A103" s="53"/>
      <c r="B103" s="3" t="s">
        <v>94</v>
      </c>
      <c r="C103" s="54">
        <v>41959</v>
      </c>
      <c r="D103" s="55"/>
      <c r="E103" s="56">
        <v>0.94097222222222221</v>
      </c>
      <c r="F103" s="55">
        <v>141</v>
      </c>
      <c r="G103" s="57" t="s">
        <v>168</v>
      </c>
      <c r="H103" s="55">
        <v>1.04</v>
      </c>
      <c r="I103" s="57" t="s">
        <v>141</v>
      </c>
      <c r="J103" s="118"/>
      <c r="K103" s="121"/>
      <c r="L103" s="118"/>
    </row>
    <row r="104" spans="1:12" s="58" customFormat="1" x14ac:dyDescent="0.3">
      <c r="A104" s="53"/>
      <c r="B104" s="3" t="s">
        <v>95</v>
      </c>
      <c r="C104" s="54">
        <v>41959</v>
      </c>
      <c r="D104" s="55"/>
      <c r="E104" s="56">
        <v>0.96527777777777779</v>
      </c>
      <c r="F104" s="55"/>
      <c r="G104" s="55"/>
      <c r="H104" s="55"/>
      <c r="I104" s="55"/>
      <c r="J104" s="118"/>
      <c r="K104" s="121"/>
      <c r="L104" s="118"/>
    </row>
    <row r="105" spans="1:12" s="58" customFormat="1" x14ac:dyDescent="0.3">
      <c r="A105" s="59"/>
      <c r="B105" s="26" t="s">
        <v>6</v>
      </c>
      <c r="C105" s="60">
        <v>41959</v>
      </c>
      <c r="D105" s="61"/>
      <c r="E105" s="62">
        <v>0.99305555555555547</v>
      </c>
      <c r="F105" s="61"/>
      <c r="G105" s="61"/>
      <c r="H105" s="61"/>
      <c r="I105" s="61"/>
      <c r="J105" s="119"/>
      <c r="K105" s="122"/>
      <c r="L105" s="118"/>
    </row>
    <row r="106" spans="1:12" s="58" customFormat="1" x14ac:dyDescent="0.3">
      <c r="A106" s="70" t="s">
        <v>25</v>
      </c>
      <c r="B106" s="71" t="s">
        <v>5</v>
      </c>
      <c r="C106" s="54">
        <v>41960</v>
      </c>
      <c r="D106" s="55"/>
      <c r="E106" s="72">
        <v>0.79861111111111116</v>
      </c>
      <c r="F106" s="55"/>
      <c r="G106" s="55"/>
      <c r="H106" s="55"/>
      <c r="I106" s="55"/>
      <c r="J106" s="117">
        <f>((C109+E109)-(C106+E106))*24</f>
        <v>1.9166666666278616</v>
      </c>
      <c r="K106" s="120">
        <f>SUM(F106:F109)</f>
        <v>141</v>
      </c>
      <c r="L106" s="117">
        <f>K106/J106</f>
        <v>73.565217392793755</v>
      </c>
    </row>
    <row r="107" spans="1:12" s="58" customFormat="1" x14ac:dyDescent="0.3">
      <c r="A107" s="70"/>
      <c r="B107" s="71" t="s">
        <v>96</v>
      </c>
      <c r="C107" s="54">
        <v>41960</v>
      </c>
      <c r="D107" s="55"/>
      <c r="E107" s="72">
        <v>0.81944444444444453</v>
      </c>
      <c r="F107" s="55">
        <v>141</v>
      </c>
      <c r="G107" s="57" t="s">
        <v>168</v>
      </c>
      <c r="H107" s="55">
        <v>1.04</v>
      </c>
      <c r="I107" s="57" t="s">
        <v>141</v>
      </c>
      <c r="J107" s="118"/>
      <c r="K107" s="121"/>
      <c r="L107" s="118"/>
    </row>
    <row r="108" spans="1:12" s="58" customFormat="1" x14ac:dyDescent="0.3">
      <c r="A108" s="70"/>
      <c r="B108" s="71" t="s">
        <v>97</v>
      </c>
      <c r="C108" s="54">
        <v>41960</v>
      </c>
      <c r="D108" s="55"/>
      <c r="E108" s="72">
        <v>0.85416666666666663</v>
      </c>
      <c r="F108" s="55"/>
      <c r="G108" s="55"/>
      <c r="H108" s="55"/>
      <c r="I108" s="55"/>
      <c r="J108" s="118"/>
      <c r="K108" s="121"/>
      <c r="L108" s="118"/>
    </row>
    <row r="109" spans="1:12" s="58" customFormat="1" x14ac:dyDescent="0.3">
      <c r="A109" s="77"/>
      <c r="B109" s="75" t="s">
        <v>6</v>
      </c>
      <c r="C109" s="60">
        <v>41960</v>
      </c>
      <c r="D109" s="61"/>
      <c r="E109" s="74">
        <v>0.87847222222222221</v>
      </c>
      <c r="F109" s="61"/>
      <c r="G109" s="61"/>
      <c r="H109" s="61"/>
      <c r="I109" s="61"/>
      <c r="J109" s="119"/>
      <c r="K109" s="122"/>
      <c r="L109" s="119"/>
    </row>
    <row r="110" spans="1:12" s="58" customFormat="1" x14ac:dyDescent="0.3">
      <c r="A110" s="70" t="s">
        <v>17</v>
      </c>
      <c r="B110" s="71" t="s">
        <v>5</v>
      </c>
      <c r="C110" s="54">
        <v>41961</v>
      </c>
      <c r="D110" s="55"/>
      <c r="E110" s="72">
        <v>4.1666666666666664E-2</v>
      </c>
      <c r="F110" s="55"/>
      <c r="G110" s="55"/>
      <c r="H110" s="55"/>
      <c r="I110" s="55"/>
      <c r="J110" s="118">
        <f>((C115+E115)-(C110+E110))*24</f>
        <v>4.5833333334303461</v>
      </c>
      <c r="K110" s="121">
        <f>SUM(F110:F115)</f>
        <v>426</v>
      </c>
      <c r="L110" s="118">
        <f>K110/J110</f>
        <v>92.945454543487216</v>
      </c>
    </row>
    <row r="111" spans="1:12" s="58" customFormat="1" x14ac:dyDescent="0.3">
      <c r="A111" s="70"/>
      <c r="B111" s="71" t="s">
        <v>98</v>
      </c>
      <c r="C111" s="54">
        <v>41961</v>
      </c>
      <c r="D111" s="55"/>
      <c r="E111" s="72">
        <v>6.25E-2</v>
      </c>
      <c r="F111" s="55">
        <v>310</v>
      </c>
      <c r="G111" s="57" t="s">
        <v>166</v>
      </c>
      <c r="H111" s="55">
        <v>1.48</v>
      </c>
      <c r="I111" s="57" t="s">
        <v>167</v>
      </c>
      <c r="J111" s="118"/>
      <c r="K111" s="121"/>
      <c r="L111" s="118"/>
    </row>
    <row r="112" spans="1:12" s="58" customFormat="1" x14ac:dyDescent="0.3">
      <c r="A112" s="70"/>
      <c r="B112" s="71" t="s">
        <v>99</v>
      </c>
      <c r="C112" s="54">
        <v>41961</v>
      </c>
      <c r="D112" s="55"/>
      <c r="E112" s="72">
        <v>0.16388888888888889</v>
      </c>
      <c r="F112" s="55"/>
      <c r="G112" s="55"/>
      <c r="H112" s="55"/>
      <c r="I112" s="55"/>
      <c r="J112" s="118"/>
      <c r="K112" s="121"/>
      <c r="L112" s="118"/>
    </row>
    <row r="113" spans="1:12" s="58" customFormat="1" x14ac:dyDescent="0.3">
      <c r="A113" s="53"/>
      <c r="B113" s="71" t="s">
        <v>100</v>
      </c>
      <c r="C113" s="54">
        <v>41961</v>
      </c>
      <c r="D113" s="55"/>
      <c r="E113" s="72">
        <v>0.17569444444444446</v>
      </c>
      <c r="F113" s="55">
        <v>116</v>
      </c>
      <c r="G113" s="57" t="s">
        <v>169</v>
      </c>
      <c r="H113" s="55">
        <v>1.53</v>
      </c>
      <c r="I113" s="57" t="s">
        <v>167</v>
      </c>
      <c r="J113" s="118"/>
      <c r="K113" s="121"/>
      <c r="L113" s="118"/>
    </row>
    <row r="114" spans="1:12" s="58" customFormat="1" x14ac:dyDescent="0.3">
      <c r="A114" s="53"/>
      <c r="B114" s="71" t="s">
        <v>101</v>
      </c>
      <c r="C114" s="54">
        <v>41961</v>
      </c>
      <c r="D114" s="55"/>
      <c r="E114" s="72">
        <v>0.20138888888888887</v>
      </c>
      <c r="F114" s="55"/>
      <c r="G114" s="55"/>
      <c r="H114" s="55"/>
      <c r="I114" s="55"/>
      <c r="J114" s="118"/>
      <c r="K114" s="121"/>
      <c r="L114" s="118"/>
    </row>
    <row r="115" spans="1:12" s="58" customFormat="1" x14ac:dyDescent="0.3">
      <c r="A115" s="59"/>
      <c r="B115" s="75" t="s">
        <v>6</v>
      </c>
      <c r="C115" s="60">
        <v>41961</v>
      </c>
      <c r="D115" s="61"/>
      <c r="E115" s="74">
        <v>0.23263888888888887</v>
      </c>
      <c r="F115" s="61"/>
      <c r="G115" s="61"/>
      <c r="H115" s="61"/>
      <c r="I115" s="61"/>
      <c r="J115" s="119"/>
      <c r="K115" s="122"/>
      <c r="L115" s="119"/>
    </row>
    <row r="116" spans="1:12" s="58" customFormat="1" x14ac:dyDescent="0.3">
      <c r="A116" s="53" t="s">
        <v>13</v>
      </c>
      <c r="B116" s="3" t="s">
        <v>5</v>
      </c>
      <c r="C116" s="78">
        <v>41961</v>
      </c>
      <c r="D116" s="79"/>
      <c r="E116" s="80">
        <v>0.84027777777777779</v>
      </c>
      <c r="F116" s="79"/>
      <c r="G116" s="79"/>
      <c r="H116" s="79"/>
      <c r="I116" s="79"/>
      <c r="J116" s="118">
        <f>((C121+E121)-(C116+E116))*24</f>
        <v>3.6666666665696539</v>
      </c>
      <c r="K116" s="121">
        <f>SUM(F116:F121)</f>
        <v>402</v>
      </c>
      <c r="L116" s="118">
        <f>K116/J116</f>
        <v>109.6363636392644</v>
      </c>
    </row>
    <row r="117" spans="1:12" s="58" customFormat="1" x14ac:dyDescent="0.3">
      <c r="A117" s="53"/>
      <c r="B117" s="73" t="s">
        <v>102</v>
      </c>
      <c r="C117" s="78">
        <v>41961</v>
      </c>
      <c r="D117" s="79"/>
      <c r="E117" s="80">
        <v>0.85763888888888884</v>
      </c>
      <c r="F117" s="79">
        <v>307</v>
      </c>
      <c r="G117" s="79" t="s">
        <v>160</v>
      </c>
      <c r="H117" s="79">
        <v>0.83</v>
      </c>
      <c r="I117" s="79" t="s">
        <v>170</v>
      </c>
      <c r="J117" s="118"/>
      <c r="K117" s="121"/>
      <c r="L117" s="118"/>
    </row>
    <row r="118" spans="1:12" s="58" customFormat="1" x14ac:dyDescent="0.3">
      <c r="A118" s="53"/>
      <c r="B118" s="73" t="s">
        <v>103</v>
      </c>
      <c r="C118" s="78">
        <v>41961</v>
      </c>
      <c r="D118" s="79"/>
      <c r="E118" s="80">
        <v>0.92013888888888884</v>
      </c>
      <c r="F118" s="79">
        <v>95</v>
      </c>
      <c r="G118" s="79" t="s">
        <v>162</v>
      </c>
      <c r="H118" s="79">
        <v>1.36</v>
      </c>
      <c r="I118" s="79" t="s">
        <v>152</v>
      </c>
      <c r="J118" s="118"/>
      <c r="K118" s="121"/>
      <c r="L118" s="118"/>
    </row>
    <row r="119" spans="1:12" s="58" customFormat="1" x14ac:dyDescent="0.3">
      <c r="A119" s="53"/>
      <c r="B119" s="3" t="s">
        <v>24</v>
      </c>
      <c r="C119" s="78">
        <v>41961</v>
      </c>
      <c r="D119" s="79"/>
      <c r="E119" s="80">
        <v>0.95138888888888884</v>
      </c>
      <c r="F119" s="79"/>
      <c r="G119" s="79"/>
      <c r="H119" s="79"/>
      <c r="I119" s="79"/>
      <c r="J119" s="118"/>
      <c r="K119" s="121"/>
      <c r="L119" s="118"/>
    </row>
    <row r="120" spans="1:12" s="58" customFormat="1" x14ac:dyDescent="0.3">
      <c r="A120" s="53"/>
      <c r="B120" s="3" t="s">
        <v>104</v>
      </c>
      <c r="C120" s="78">
        <v>41961</v>
      </c>
      <c r="D120" s="79"/>
      <c r="E120" s="56">
        <v>0.96527777777777779</v>
      </c>
      <c r="F120" s="79"/>
      <c r="G120" s="79"/>
      <c r="H120" s="79"/>
      <c r="I120" s="79"/>
      <c r="J120" s="118"/>
      <c r="K120" s="121"/>
      <c r="L120" s="118"/>
    </row>
    <row r="121" spans="1:12" s="58" customFormat="1" x14ac:dyDescent="0.3">
      <c r="A121" s="59"/>
      <c r="B121" s="26" t="s">
        <v>6</v>
      </c>
      <c r="C121" s="81">
        <v>41961</v>
      </c>
      <c r="D121" s="82"/>
      <c r="E121" s="62">
        <v>0.99305555555555547</v>
      </c>
      <c r="F121" s="82"/>
      <c r="G121" s="82"/>
      <c r="H121" s="82"/>
      <c r="I121" s="82"/>
      <c r="J121" s="119"/>
      <c r="K121" s="121"/>
      <c r="L121" s="118"/>
    </row>
    <row r="122" spans="1:12" s="58" customFormat="1" x14ac:dyDescent="0.3">
      <c r="A122" s="53" t="s">
        <v>105</v>
      </c>
      <c r="B122" s="3" t="s">
        <v>5</v>
      </c>
      <c r="C122" s="54">
        <v>41962</v>
      </c>
      <c r="D122" s="55"/>
      <c r="E122" s="56">
        <v>0.91666666666666663</v>
      </c>
      <c r="F122" s="55"/>
      <c r="G122" s="55"/>
      <c r="H122" s="55"/>
      <c r="I122" s="55"/>
      <c r="J122" s="121">
        <f>((C125+E125)-(C122+E122))*24</f>
        <v>8.25</v>
      </c>
      <c r="K122" s="120">
        <f>SUM(F122:F125)</f>
        <v>423</v>
      </c>
      <c r="L122" s="117">
        <f>K122/J122</f>
        <v>51.272727272727273</v>
      </c>
    </row>
    <row r="123" spans="1:12" s="58" customFormat="1" x14ac:dyDescent="0.3">
      <c r="A123" s="53"/>
      <c r="B123" s="3" t="s">
        <v>69</v>
      </c>
      <c r="C123" s="54">
        <v>41963</v>
      </c>
      <c r="D123" s="55"/>
      <c r="E123" s="56">
        <v>0</v>
      </c>
      <c r="F123" s="55">
        <v>423</v>
      </c>
      <c r="G123" s="57" t="s">
        <v>159</v>
      </c>
      <c r="H123" s="55">
        <v>1.57</v>
      </c>
      <c r="I123" s="57" t="s">
        <v>171</v>
      </c>
      <c r="J123" s="121"/>
      <c r="K123" s="121"/>
      <c r="L123" s="118"/>
    </row>
    <row r="124" spans="1:12" s="58" customFormat="1" x14ac:dyDescent="0.3">
      <c r="A124" s="53"/>
      <c r="B124" s="3" t="s">
        <v>106</v>
      </c>
      <c r="C124" s="54">
        <v>41963</v>
      </c>
      <c r="D124" s="55"/>
      <c r="E124" s="56">
        <v>0.21041666666666667</v>
      </c>
      <c r="F124" s="55"/>
      <c r="G124" s="55"/>
      <c r="H124" s="55"/>
      <c r="I124" s="55"/>
      <c r="J124" s="121"/>
      <c r="K124" s="121"/>
      <c r="L124" s="118"/>
    </row>
    <row r="125" spans="1:12" s="58" customFormat="1" x14ac:dyDescent="0.3">
      <c r="A125" s="59"/>
      <c r="B125" s="26" t="s">
        <v>6</v>
      </c>
      <c r="C125" s="60">
        <v>41963</v>
      </c>
      <c r="D125" s="61"/>
      <c r="E125" s="62">
        <v>0.26041666666666669</v>
      </c>
      <c r="F125" s="61"/>
      <c r="G125" s="61"/>
      <c r="H125" s="61"/>
      <c r="I125" s="61"/>
      <c r="J125" s="121"/>
      <c r="K125" s="121"/>
      <c r="L125" s="118"/>
    </row>
    <row r="126" spans="1:12" s="58" customFormat="1" x14ac:dyDescent="0.3">
      <c r="A126" s="53" t="s">
        <v>11</v>
      </c>
      <c r="B126" s="3" t="s">
        <v>5</v>
      </c>
      <c r="C126" s="54">
        <v>41964</v>
      </c>
      <c r="D126" s="55"/>
      <c r="E126" s="56">
        <v>0.54513888888888895</v>
      </c>
      <c r="F126" s="55"/>
      <c r="G126" s="55"/>
      <c r="H126" s="55"/>
      <c r="I126" s="55"/>
      <c r="J126" s="117">
        <f>((C129+E129)-(C126+E126))*24</f>
        <v>2.1666666665696539</v>
      </c>
      <c r="K126" s="120">
        <f>SUM(F126:F129)</f>
        <v>116</v>
      </c>
      <c r="L126" s="117">
        <f>K126/J126</f>
        <v>53.538461540858727</v>
      </c>
    </row>
    <row r="127" spans="1:12" s="58" customFormat="1" x14ac:dyDescent="0.3">
      <c r="A127" s="53"/>
      <c r="B127" s="3" t="s">
        <v>107</v>
      </c>
      <c r="C127" s="54">
        <v>41964</v>
      </c>
      <c r="D127" s="55"/>
      <c r="E127" s="56">
        <v>0.55555555555555558</v>
      </c>
      <c r="F127" s="55">
        <v>116</v>
      </c>
      <c r="G127" s="57" t="s">
        <v>169</v>
      </c>
      <c r="H127" s="55">
        <v>1.53</v>
      </c>
      <c r="I127" s="57" t="s">
        <v>167</v>
      </c>
      <c r="J127" s="118"/>
      <c r="K127" s="121"/>
      <c r="L127" s="118"/>
    </row>
    <row r="128" spans="1:12" s="58" customFormat="1" x14ac:dyDescent="0.3">
      <c r="A128" s="53"/>
      <c r="B128" s="3" t="s">
        <v>108</v>
      </c>
      <c r="C128" s="54">
        <v>41964</v>
      </c>
      <c r="D128" s="55"/>
      <c r="E128" s="56">
        <v>0.56944444444444442</v>
      </c>
      <c r="F128" s="55"/>
      <c r="G128" s="55"/>
      <c r="H128" s="55"/>
      <c r="I128" s="55"/>
      <c r="J128" s="118"/>
      <c r="K128" s="121"/>
      <c r="L128" s="118"/>
    </row>
    <row r="129" spans="1:12" s="58" customFormat="1" x14ac:dyDescent="0.3">
      <c r="A129" s="59"/>
      <c r="B129" s="26" t="s">
        <v>6</v>
      </c>
      <c r="C129" s="60">
        <v>41964</v>
      </c>
      <c r="D129" s="61"/>
      <c r="E129" s="62">
        <v>0.63541666666666663</v>
      </c>
      <c r="F129" s="61"/>
      <c r="G129" s="61"/>
      <c r="H129" s="61"/>
      <c r="I129" s="61"/>
      <c r="J129" s="119"/>
      <c r="K129" s="121"/>
      <c r="L129" s="118"/>
    </row>
    <row r="130" spans="1:12" s="58" customFormat="1" x14ac:dyDescent="0.3">
      <c r="A130" s="53" t="s">
        <v>17</v>
      </c>
      <c r="B130" s="3" t="s">
        <v>5</v>
      </c>
      <c r="C130" s="54">
        <v>41965</v>
      </c>
      <c r="D130" s="55"/>
      <c r="E130" s="56">
        <v>0.32291666666666669</v>
      </c>
      <c r="F130" s="55"/>
      <c r="G130" s="55"/>
      <c r="H130" s="55"/>
      <c r="I130" s="55"/>
      <c r="J130" s="121">
        <f>((C135+E135)-(C130+E130))*24</f>
        <v>5.0000000000582077</v>
      </c>
      <c r="K130" s="120">
        <f>SUM(F130:F135)</f>
        <v>187</v>
      </c>
      <c r="L130" s="117">
        <f>K130/J130</f>
        <v>37.399999999564606</v>
      </c>
    </row>
    <row r="131" spans="1:12" s="58" customFormat="1" x14ac:dyDescent="0.3">
      <c r="A131" s="53"/>
      <c r="B131" s="3" t="s">
        <v>109</v>
      </c>
      <c r="C131" s="54">
        <v>41965</v>
      </c>
      <c r="D131" s="55"/>
      <c r="E131" s="56">
        <v>0.40625</v>
      </c>
      <c r="F131" s="55">
        <v>85</v>
      </c>
      <c r="G131" s="57" t="s">
        <v>159</v>
      </c>
      <c r="H131" s="55">
        <v>1.57</v>
      </c>
      <c r="I131" s="57" t="s">
        <v>155</v>
      </c>
      <c r="J131" s="121"/>
      <c r="K131" s="121"/>
      <c r="L131" s="118"/>
    </row>
    <row r="132" spans="1:12" s="58" customFormat="1" x14ac:dyDescent="0.3">
      <c r="A132" s="53"/>
      <c r="B132" s="3" t="s">
        <v>110</v>
      </c>
      <c r="C132" s="54">
        <v>41965</v>
      </c>
      <c r="D132" s="55"/>
      <c r="E132" s="72">
        <v>0.4513888888888889</v>
      </c>
      <c r="F132" s="55"/>
      <c r="G132" s="55"/>
      <c r="H132" s="55"/>
      <c r="I132" s="55"/>
      <c r="J132" s="121"/>
      <c r="K132" s="121"/>
      <c r="L132" s="118"/>
    </row>
    <row r="133" spans="1:12" s="58" customFormat="1" x14ac:dyDescent="0.3">
      <c r="A133" s="53"/>
      <c r="B133" s="3" t="s">
        <v>111</v>
      </c>
      <c r="C133" s="54">
        <v>41965</v>
      </c>
      <c r="D133" s="55"/>
      <c r="E133" s="56">
        <v>0.46527777777777773</v>
      </c>
      <c r="F133" s="55">
        <v>102</v>
      </c>
      <c r="G133" s="57" t="s">
        <v>153</v>
      </c>
      <c r="H133" s="55">
        <v>1.53</v>
      </c>
      <c r="I133" s="57" t="s">
        <v>145</v>
      </c>
      <c r="J133" s="121"/>
      <c r="K133" s="121"/>
      <c r="L133" s="118"/>
    </row>
    <row r="134" spans="1:12" s="58" customFormat="1" x14ac:dyDescent="0.3">
      <c r="A134" s="53"/>
      <c r="B134" s="3" t="s">
        <v>112</v>
      </c>
      <c r="C134" s="54">
        <v>41965</v>
      </c>
      <c r="D134" s="55"/>
      <c r="E134" s="56">
        <v>0.51041666666666663</v>
      </c>
      <c r="F134" s="55"/>
      <c r="G134" s="55"/>
      <c r="H134" s="55"/>
      <c r="I134" s="55"/>
      <c r="J134" s="121"/>
      <c r="K134" s="121"/>
      <c r="L134" s="118"/>
    </row>
    <row r="135" spans="1:12" s="58" customFormat="1" x14ac:dyDescent="0.3">
      <c r="A135" s="59"/>
      <c r="B135" s="26" t="s">
        <v>6</v>
      </c>
      <c r="C135" s="60">
        <v>41965</v>
      </c>
      <c r="D135" s="61"/>
      <c r="E135" s="62">
        <v>0.53125</v>
      </c>
      <c r="F135" s="61"/>
      <c r="G135" s="61"/>
      <c r="H135" s="61"/>
      <c r="I135" s="61"/>
      <c r="J135" s="122"/>
      <c r="K135" s="122"/>
      <c r="L135" s="119"/>
    </row>
    <row r="136" spans="1:12" s="58" customFormat="1" x14ac:dyDescent="0.3">
      <c r="A136" s="53" t="s">
        <v>8</v>
      </c>
      <c r="B136" s="3" t="s">
        <v>5</v>
      </c>
      <c r="C136" s="54">
        <v>41965</v>
      </c>
      <c r="D136" s="55"/>
      <c r="E136" s="56">
        <v>0.88541666666666663</v>
      </c>
      <c r="F136" s="55"/>
      <c r="G136" s="55"/>
      <c r="H136" s="55"/>
      <c r="I136" s="55"/>
      <c r="J136" s="118">
        <f>((C147+E147)-(C136+E136))*24</f>
        <v>25.666666666686069</v>
      </c>
      <c r="K136" s="121">
        <f>SUM(F136:F147)</f>
        <v>726</v>
      </c>
      <c r="L136" s="118">
        <f>K136/J136</f>
        <v>28.285714285692904</v>
      </c>
    </row>
    <row r="137" spans="1:12" s="58" customFormat="1" x14ac:dyDescent="0.3">
      <c r="A137" s="53"/>
      <c r="B137" s="3" t="s">
        <v>113</v>
      </c>
      <c r="C137" s="54">
        <v>41966</v>
      </c>
      <c r="D137" s="55"/>
      <c r="E137" s="56">
        <v>0.36805555555555558</v>
      </c>
      <c r="F137" s="55">
        <v>339</v>
      </c>
      <c r="G137" s="57" t="s">
        <v>159</v>
      </c>
      <c r="H137" s="55">
        <v>1.57</v>
      </c>
      <c r="I137" s="57" t="s">
        <v>172</v>
      </c>
      <c r="J137" s="118"/>
      <c r="K137" s="121"/>
      <c r="L137" s="118"/>
    </row>
    <row r="138" spans="1:12" s="58" customFormat="1" x14ac:dyDescent="0.3">
      <c r="A138" s="53"/>
      <c r="B138" s="3" t="s">
        <v>114</v>
      </c>
      <c r="C138" s="54">
        <v>41966</v>
      </c>
      <c r="D138" s="55"/>
      <c r="E138" s="56">
        <v>0.48958333333333331</v>
      </c>
      <c r="F138" s="55"/>
      <c r="G138" s="55"/>
      <c r="H138" s="55"/>
      <c r="I138" s="55"/>
      <c r="J138" s="118"/>
      <c r="K138" s="121"/>
      <c r="L138" s="118"/>
    </row>
    <row r="139" spans="1:12" s="58" customFormat="1" x14ac:dyDescent="0.3">
      <c r="A139" s="70"/>
      <c r="B139" s="3" t="s">
        <v>115</v>
      </c>
      <c r="C139" s="54">
        <v>41966</v>
      </c>
      <c r="D139" s="55"/>
      <c r="E139" s="56">
        <v>0.54513888888888895</v>
      </c>
      <c r="F139" s="55">
        <v>102</v>
      </c>
      <c r="G139" s="57" t="s">
        <v>153</v>
      </c>
      <c r="H139" s="55">
        <v>1.53</v>
      </c>
      <c r="I139" s="57" t="s">
        <v>145</v>
      </c>
      <c r="J139" s="118"/>
      <c r="K139" s="121"/>
      <c r="L139" s="118"/>
    </row>
    <row r="140" spans="1:12" s="58" customFormat="1" x14ac:dyDescent="0.3">
      <c r="A140" s="53"/>
      <c r="B140" s="3" t="s">
        <v>116</v>
      </c>
      <c r="C140" s="54">
        <v>41966</v>
      </c>
      <c r="D140" s="55"/>
      <c r="E140" s="56">
        <v>0.57986111111111105</v>
      </c>
      <c r="F140" s="55"/>
      <c r="G140" s="55"/>
      <c r="H140" s="55"/>
      <c r="I140" s="55"/>
      <c r="J140" s="118"/>
      <c r="K140" s="121"/>
      <c r="L140" s="118"/>
    </row>
    <row r="141" spans="1:12" s="58" customFormat="1" x14ac:dyDescent="0.3">
      <c r="A141" s="53"/>
      <c r="B141" s="71" t="s">
        <v>117</v>
      </c>
      <c r="C141" s="54">
        <v>41966</v>
      </c>
      <c r="D141" s="55"/>
      <c r="E141" s="56">
        <v>0.59722222222222221</v>
      </c>
      <c r="F141" s="55">
        <v>21</v>
      </c>
      <c r="G141" s="57" t="s">
        <v>160</v>
      </c>
      <c r="H141" s="55">
        <v>0.83</v>
      </c>
      <c r="I141" s="57" t="s">
        <v>170</v>
      </c>
      <c r="J141" s="118"/>
      <c r="K141" s="121"/>
      <c r="L141" s="118"/>
    </row>
    <row r="142" spans="1:12" s="58" customFormat="1" x14ac:dyDescent="0.3">
      <c r="A142" s="53"/>
      <c r="B142" s="3" t="s">
        <v>118</v>
      </c>
      <c r="C142" s="54">
        <v>41966</v>
      </c>
      <c r="D142" s="55"/>
      <c r="E142" s="56">
        <v>0.61527777777777781</v>
      </c>
      <c r="F142" s="55"/>
      <c r="G142" s="55"/>
      <c r="H142" s="55"/>
      <c r="I142" s="55"/>
      <c r="J142" s="118"/>
      <c r="K142" s="121"/>
      <c r="L142" s="118"/>
    </row>
    <row r="143" spans="1:12" s="58" customFormat="1" x14ac:dyDescent="0.3">
      <c r="A143" s="53"/>
      <c r="B143" s="3" t="s">
        <v>119</v>
      </c>
      <c r="C143" s="54">
        <v>41966</v>
      </c>
      <c r="D143" s="55"/>
      <c r="E143" s="56">
        <v>0.63958333333333328</v>
      </c>
      <c r="F143" s="55">
        <v>187</v>
      </c>
      <c r="G143" s="57" t="s">
        <v>166</v>
      </c>
      <c r="H143" s="55">
        <v>1.57</v>
      </c>
      <c r="I143" s="57" t="s">
        <v>143</v>
      </c>
      <c r="J143" s="118"/>
      <c r="K143" s="121"/>
      <c r="L143" s="118"/>
    </row>
    <row r="144" spans="1:12" s="58" customFormat="1" x14ac:dyDescent="0.3">
      <c r="A144" s="53"/>
      <c r="B144" s="3" t="s">
        <v>120</v>
      </c>
      <c r="C144" s="54">
        <v>41966</v>
      </c>
      <c r="D144" s="55"/>
      <c r="E144" s="56">
        <v>0.875</v>
      </c>
      <c r="F144" s="55"/>
      <c r="G144" s="55"/>
      <c r="H144" s="55"/>
      <c r="I144" s="55"/>
      <c r="J144" s="118"/>
      <c r="K144" s="121"/>
      <c r="L144" s="118"/>
    </row>
    <row r="145" spans="1:12" s="58" customFormat="1" x14ac:dyDescent="0.3">
      <c r="A145" s="53"/>
      <c r="B145" s="3" t="s">
        <v>121</v>
      </c>
      <c r="C145" s="54">
        <v>41966</v>
      </c>
      <c r="D145" s="55"/>
      <c r="E145" s="56">
        <v>0.90625</v>
      </c>
      <c r="F145" s="55">
        <v>77</v>
      </c>
      <c r="G145" s="57" t="s">
        <v>174</v>
      </c>
      <c r="H145" s="55">
        <v>0.81</v>
      </c>
      <c r="I145" s="57" t="s">
        <v>173</v>
      </c>
      <c r="J145" s="118"/>
      <c r="K145" s="121"/>
      <c r="L145" s="118"/>
    </row>
    <row r="146" spans="1:12" s="58" customFormat="1" x14ac:dyDescent="0.3">
      <c r="A146" s="53"/>
      <c r="B146" s="3" t="s">
        <v>122</v>
      </c>
      <c r="C146" s="54">
        <v>41966</v>
      </c>
      <c r="D146" s="55"/>
      <c r="E146" s="56">
        <v>0.92708333333333337</v>
      </c>
      <c r="F146" s="55"/>
      <c r="G146" s="55"/>
      <c r="H146" s="55"/>
      <c r="I146" s="55"/>
      <c r="J146" s="118"/>
      <c r="K146" s="121"/>
      <c r="L146" s="118"/>
    </row>
    <row r="147" spans="1:12" s="58" customFormat="1" x14ac:dyDescent="0.3">
      <c r="A147" s="59"/>
      <c r="B147" s="26" t="s">
        <v>6</v>
      </c>
      <c r="C147" s="60">
        <v>41966</v>
      </c>
      <c r="D147" s="61"/>
      <c r="E147" s="62">
        <v>0.95486111111111116</v>
      </c>
      <c r="F147" s="61"/>
      <c r="G147" s="61"/>
      <c r="H147" s="61"/>
      <c r="I147" s="61"/>
      <c r="J147" s="119"/>
      <c r="K147" s="122"/>
      <c r="L147" s="119"/>
    </row>
    <row r="148" spans="1:12" s="58" customFormat="1" x14ac:dyDescent="0.3">
      <c r="A148" s="70" t="s">
        <v>4</v>
      </c>
      <c r="B148" s="71" t="s">
        <v>7</v>
      </c>
      <c r="C148" s="54">
        <v>41967</v>
      </c>
      <c r="D148" s="55"/>
      <c r="E148" s="72">
        <v>0.35416666666666669</v>
      </c>
      <c r="F148" s="55"/>
      <c r="G148" s="55"/>
      <c r="H148" s="55"/>
      <c r="I148" s="55"/>
      <c r="J148" s="120">
        <f>((C161+E161)-(C148+E148))*24</f>
        <v>104.83333333331393</v>
      </c>
      <c r="K148" s="121">
        <f>104/24</f>
        <v>4.333333333333333</v>
      </c>
      <c r="L148" s="121">
        <f>K148/J148</f>
        <v>4.1335453100166633E-2</v>
      </c>
    </row>
    <row r="149" spans="1:12" s="58" customFormat="1" x14ac:dyDescent="0.3">
      <c r="A149" s="70"/>
      <c r="B149" s="71" t="s">
        <v>123</v>
      </c>
      <c r="C149" s="54">
        <v>41967</v>
      </c>
      <c r="D149" s="55"/>
      <c r="E149" s="72">
        <v>0.40972222222222227</v>
      </c>
      <c r="F149" s="55"/>
      <c r="G149" s="55"/>
      <c r="H149" s="55"/>
      <c r="I149" s="55"/>
      <c r="J149" s="121"/>
      <c r="K149" s="121"/>
      <c r="L149" s="121"/>
    </row>
    <row r="150" spans="1:12" s="58" customFormat="1" x14ac:dyDescent="0.3">
      <c r="A150" s="70"/>
      <c r="B150" s="71" t="s">
        <v>124</v>
      </c>
      <c r="C150" s="54">
        <v>41967</v>
      </c>
      <c r="D150" s="55"/>
      <c r="E150" s="72">
        <v>0.47916666666666669</v>
      </c>
      <c r="F150" s="55"/>
      <c r="G150" s="55"/>
      <c r="H150" s="55"/>
      <c r="I150" s="55"/>
      <c r="J150" s="121"/>
      <c r="K150" s="121"/>
      <c r="L150" s="121"/>
    </row>
    <row r="151" spans="1:12" s="58" customFormat="1" x14ac:dyDescent="0.3">
      <c r="A151" s="70"/>
      <c r="B151" s="71" t="s">
        <v>125</v>
      </c>
      <c r="C151" s="54">
        <v>41967</v>
      </c>
      <c r="D151" s="55"/>
      <c r="E151" s="72">
        <v>0.55208333333333337</v>
      </c>
      <c r="F151" s="55"/>
      <c r="G151" s="55"/>
      <c r="H151" s="55"/>
      <c r="I151" s="55"/>
      <c r="J151" s="121"/>
      <c r="K151" s="121"/>
      <c r="L151" s="121"/>
    </row>
    <row r="152" spans="1:12" s="58" customFormat="1" x14ac:dyDescent="0.3">
      <c r="A152" s="70"/>
      <c r="B152" s="71" t="s">
        <v>126</v>
      </c>
      <c r="C152" s="54">
        <v>41969</v>
      </c>
      <c r="D152" s="55"/>
      <c r="E152" s="72">
        <v>0.14583333333333334</v>
      </c>
      <c r="F152" s="55"/>
      <c r="G152" s="55"/>
      <c r="H152" s="55"/>
      <c r="I152" s="55"/>
      <c r="J152" s="121"/>
      <c r="K152" s="121"/>
      <c r="L152" s="121"/>
    </row>
    <row r="153" spans="1:12" s="58" customFormat="1" x14ac:dyDescent="0.3">
      <c r="A153" s="70"/>
      <c r="B153" s="71" t="s">
        <v>127</v>
      </c>
      <c r="C153" s="54">
        <v>41970</v>
      </c>
      <c r="D153" s="55"/>
      <c r="E153" s="72">
        <v>0.5625</v>
      </c>
      <c r="F153" s="55"/>
      <c r="G153" s="55"/>
      <c r="H153" s="55"/>
      <c r="I153" s="55"/>
      <c r="J153" s="121"/>
      <c r="K153" s="121"/>
      <c r="L153" s="121"/>
    </row>
    <row r="154" spans="1:12" s="58" customFormat="1" x14ac:dyDescent="0.3">
      <c r="A154" s="70"/>
      <c r="B154" s="71" t="s">
        <v>128</v>
      </c>
      <c r="C154" s="54">
        <v>41970</v>
      </c>
      <c r="D154" s="55"/>
      <c r="E154" s="72">
        <v>0.69444444444444453</v>
      </c>
      <c r="F154" s="55"/>
      <c r="G154" s="55"/>
      <c r="H154" s="55"/>
      <c r="I154" s="55"/>
      <c r="J154" s="121"/>
      <c r="K154" s="121"/>
      <c r="L154" s="121"/>
    </row>
    <row r="155" spans="1:12" s="58" customFormat="1" x14ac:dyDescent="0.3">
      <c r="A155" s="53"/>
      <c r="B155" s="71" t="s">
        <v>129</v>
      </c>
      <c r="C155" s="54">
        <v>41971</v>
      </c>
      <c r="D155" s="55"/>
      <c r="E155" s="72">
        <v>0.41666666666666669</v>
      </c>
      <c r="F155" s="55"/>
      <c r="G155" s="55"/>
      <c r="H155" s="55"/>
      <c r="I155" s="55"/>
      <c r="J155" s="121"/>
      <c r="K155" s="121"/>
      <c r="L155" s="121"/>
    </row>
    <row r="156" spans="1:12" s="58" customFormat="1" x14ac:dyDescent="0.3">
      <c r="A156" s="53"/>
      <c r="B156" s="71" t="s">
        <v>130</v>
      </c>
      <c r="C156" s="54">
        <v>41971</v>
      </c>
      <c r="D156" s="55"/>
      <c r="E156" s="72">
        <v>0.41666666666666669</v>
      </c>
      <c r="F156" s="55"/>
      <c r="G156" s="55"/>
      <c r="H156" s="55"/>
      <c r="I156" s="55"/>
      <c r="J156" s="121"/>
      <c r="K156" s="121"/>
      <c r="L156" s="121"/>
    </row>
    <row r="157" spans="1:12" s="58" customFormat="1" x14ac:dyDescent="0.3">
      <c r="A157" s="53"/>
      <c r="B157" s="71" t="s">
        <v>131</v>
      </c>
      <c r="C157" s="54">
        <v>41971</v>
      </c>
      <c r="D157" s="55"/>
      <c r="E157" s="72">
        <v>0.52777777777777779</v>
      </c>
      <c r="F157" s="55"/>
      <c r="G157" s="55"/>
      <c r="H157" s="55"/>
      <c r="I157" s="55"/>
      <c r="J157" s="121"/>
      <c r="K157" s="121"/>
      <c r="L157" s="121"/>
    </row>
    <row r="158" spans="1:12" s="58" customFormat="1" x14ac:dyDescent="0.3">
      <c r="A158" s="53"/>
      <c r="B158" s="3" t="s">
        <v>132</v>
      </c>
      <c r="C158" s="54">
        <v>41971</v>
      </c>
      <c r="D158" s="55"/>
      <c r="E158" s="72">
        <v>0.59722222222222221</v>
      </c>
      <c r="F158" s="55"/>
      <c r="G158" s="55"/>
      <c r="H158" s="55"/>
      <c r="I158" s="55"/>
      <c r="J158" s="121"/>
      <c r="K158" s="121"/>
      <c r="L158" s="121"/>
    </row>
    <row r="159" spans="1:12" s="58" customFormat="1" x14ac:dyDescent="0.3">
      <c r="A159" s="53"/>
      <c r="B159" s="73" t="s">
        <v>133</v>
      </c>
      <c r="C159" s="54">
        <v>41971</v>
      </c>
      <c r="D159" s="55"/>
      <c r="E159" s="72">
        <v>0.67361111111111116</v>
      </c>
      <c r="F159" s="55"/>
      <c r="G159" s="55"/>
      <c r="H159" s="55"/>
      <c r="I159" s="55"/>
      <c r="J159" s="121"/>
      <c r="K159" s="121"/>
      <c r="L159" s="121"/>
    </row>
    <row r="160" spans="1:12" s="58" customFormat="1" x14ac:dyDescent="0.3">
      <c r="A160" s="53"/>
      <c r="B160" s="73" t="s">
        <v>134</v>
      </c>
      <c r="C160" s="54">
        <v>41971</v>
      </c>
      <c r="D160" s="55"/>
      <c r="E160" s="72">
        <v>0.6875</v>
      </c>
      <c r="F160" s="55"/>
      <c r="G160" s="55"/>
      <c r="H160" s="55"/>
      <c r="I160" s="55"/>
      <c r="J160" s="121"/>
      <c r="K160" s="121"/>
      <c r="L160" s="121"/>
    </row>
    <row r="161" spans="1:12" s="58" customFormat="1" x14ac:dyDescent="0.3">
      <c r="A161" s="59"/>
      <c r="B161" s="26" t="s">
        <v>135</v>
      </c>
      <c r="C161" s="60">
        <v>41971</v>
      </c>
      <c r="D161" s="61"/>
      <c r="E161" s="74">
        <v>0.72222222222222221</v>
      </c>
      <c r="F161" s="61"/>
      <c r="G161" s="61"/>
      <c r="H161" s="61"/>
      <c r="I161" s="61"/>
      <c r="J161" s="122"/>
      <c r="K161" s="122"/>
      <c r="L161" s="122"/>
    </row>
    <row r="162" spans="1:12" s="58" customFormat="1" x14ac:dyDescent="0.3">
      <c r="A162" s="58" t="s">
        <v>10</v>
      </c>
      <c r="C162" s="83">
        <v>41974</v>
      </c>
      <c r="E162" s="84">
        <v>0.39999999999999997</v>
      </c>
    </row>
    <row r="163" spans="1:12" x14ac:dyDescent="0.3">
      <c r="F163" s="32"/>
      <c r="I163" s="32"/>
      <c r="J163" s="33"/>
    </row>
    <row r="164" spans="1:12" x14ac:dyDescent="0.3">
      <c r="I164" s="32"/>
      <c r="J164" s="33"/>
    </row>
  </sheetData>
  <mergeCells count="70">
    <mergeCell ref="D1:E1"/>
    <mergeCell ref="J2:J11"/>
    <mergeCell ref="K2:K11"/>
    <mergeCell ref="L2:L11"/>
    <mergeCell ref="J12:J15"/>
    <mergeCell ref="K12:K15"/>
    <mergeCell ref="L12:L15"/>
    <mergeCell ref="J16:J19"/>
    <mergeCell ref="K16:K19"/>
    <mergeCell ref="L16:L19"/>
    <mergeCell ref="J20:J33"/>
    <mergeCell ref="K20:K33"/>
    <mergeCell ref="L20:L33"/>
    <mergeCell ref="J34:J41"/>
    <mergeCell ref="K34:K41"/>
    <mergeCell ref="L34:L41"/>
    <mergeCell ref="J42:J47"/>
    <mergeCell ref="K42:K47"/>
    <mergeCell ref="L42:L47"/>
    <mergeCell ref="J48:J51"/>
    <mergeCell ref="K48:K51"/>
    <mergeCell ref="L48:L51"/>
    <mergeCell ref="J52:J59"/>
    <mergeCell ref="K52:K59"/>
    <mergeCell ref="L52:L59"/>
    <mergeCell ref="J60:J63"/>
    <mergeCell ref="K60:K63"/>
    <mergeCell ref="L60:L63"/>
    <mergeCell ref="J64:J71"/>
    <mergeCell ref="K64:K71"/>
    <mergeCell ref="L64:L71"/>
    <mergeCell ref="J72:J75"/>
    <mergeCell ref="K72:K75"/>
    <mergeCell ref="L72:L75"/>
    <mergeCell ref="J76:J81"/>
    <mergeCell ref="K76:K81"/>
    <mergeCell ref="L76:L81"/>
    <mergeCell ref="J82:J87"/>
    <mergeCell ref="K82:K87"/>
    <mergeCell ref="L82:L87"/>
    <mergeCell ref="J88:J93"/>
    <mergeCell ref="K88:K93"/>
    <mergeCell ref="L88:L93"/>
    <mergeCell ref="J94:J105"/>
    <mergeCell ref="K94:K105"/>
    <mergeCell ref="L94:L105"/>
    <mergeCell ref="J106:J109"/>
    <mergeCell ref="K106:K109"/>
    <mergeCell ref="L106:L109"/>
    <mergeCell ref="J110:J115"/>
    <mergeCell ref="K110:K115"/>
    <mergeCell ref="L110:L115"/>
    <mergeCell ref="J116:J121"/>
    <mergeCell ref="K116:K121"/>
    <mergeCell ref="L116:L121"/>
    <mergeCell ref="J122:J125"/>
    <mergeCell ref="K122:K125"/>
    <mergeCell ref="L122:L125"/>
    <mergeCell ref="J126:J129"/>
    <mergeCell ref="K126:K129"/>
    <mergeCell ref="L126:L129"/>
    <mergeCell ref="J148:J161"/>
    <mergeCell ref="K148:K161"/>
    <mergeCell ref="L148:L161"/>
    <mergeCell ref="J130:J135"/>
    <mergeCell ref="K130:K135"/>
    <mergeCell ref="L130:L135"/>
    <mergeCell ref="J136:J147"/>
    <mergeCell ref="K136:K147"/>
    <mergeCell ref="L136:L147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V79"/>
  <sheetViews>
    <sheetView showZeros="0" zoomScaleNormal="100" workbookViewId="0"/>
  </sheetViews>
  <sheetFormatPr baseColWidth="10" defaultColWidth="8.88671875" defaultRowHeight="13.2" x14ac:dyDescent="0.25"/>
  <cols>
    <col min="1" max="1" width="11.5546875" style="34" customWidth="1"/>
    <col min="2" max="2" width="26.44140625" style="34" customWidth="1"/>
    <col min="3" max="3" width="17.33203125" style="34" customWidth="1"/>
    <col min="4" max="4" width="19.33203125" style="34" customWidth="1"/>
    <col min="5" max="5" width="20.6640625" style="34" customWidth="1"/>
    <col min="6" max="6" width="0" style="34" hidden="1" customWidth="1"/>
    <col min="7" max="7" width="14.33203125" style="35" customWidth="1"/>
    <col min="8" max="8" width="13" style="36" customWidth="1"/>
    <col min="9" max="9" width="0" style="34" hidden="1" customWidth="1"/>
    <col min="10" max="10" width="16.88671875" style="35" customWidth="1"/>
    <col min="11" max="14" width="8.88671875" style="34" customWidth="1"/>
    <col min="15" max="15" width="15" style="34" customWidth="1"/>
    <col min="16" max="16384" width="8.88671875" style="34"/>
  </cols>
  <sheetData>
    <row r="1" spans="1:22" ht="13.8" thickBot="1" x14ac:dyDescent="0.3">
      <c r="A1" s="102"/>
      <c r="B1" s="108" t="s">
        <v>529</v>
      </c>
      <c r="C1" s="108" t="s">
        <v>528</v>
      </c>
      <c r="D1" s="108" t="s">
        <v>527</v>
      </c>
      <c r="E1" s="108" t="s">
        <v>526</v>
      </c>
      <c r="F1" s="108" t="s">
        <v>525</v>
      </c>
      <c r="G1" s="108" t="s">
        <v>524</v>
      </c>
      <c r="H1" s="108" t="s">
        <v>523</v>
      </c>
      <c r="I1" s="108" t="s">
        <v>522</v>
      </c>
      <c r="J1" s="109" t="s">
        <v>521</v>
      </c>
      <c r="K1" s="105" t="s">
        <v>520</v>
      </c>
      <c r="L1" s="105" t="s">
        <v>545</v>
      </c>
    </row>
    <row r="2" spans="1:22" ht="14.4" x14ac:dyDescent="0.3">
      <c r="A2" s="102"/>
      <c r="B2" s="35" t="s">
        <v>519</v>
      </c>
      <c r="C2" s="35" t="s">
        <v>430</v>
      </c>
      <c r="D2" s="35" t="s">
        <v>427</v>
      </c>
      <c r="E2" s="35">
        <v>585</v>
      </c>
      <c r="F2" s="35">
        <v>3720</v>
      </c>
      <c r="G2" s="35">
        <f t="shared" ref="G2:G33" si="0">F2/60</f>
        <v>62</v>
      </c>
      <c r="H2" s="35">
        <f>E2/G2</f>
        <v>9.435483870967742</v>
      </c>
      <c r="I2" s="35"/>
      <c r="J2" s="106">
        <f t="shared" ref="J2:J33" si="1">I2/60</f>
        <v>0</v>
      </c>
      <c r="K2" t="s">
        <v>544</v>
      </c>
    </row>
    <row r="3" spans="1:22" ht="14.4" x14ac:dyDescent="0.3">
      <c r="A3" s="102"/>
      <c r="B3" s="35" t="s">
        <v>518</v>
      </c>
      <c r="C3" s="35" t="s">
        <v>428</v>
      </c>
      <c r="D3" s="35" t="s">
        <v>427</v>
      </c>
      <c r="E3" s="35"/>
      <c r="F3" s="35"/>
      <c r="G3" s="35">
        <f t="shared" si="0"/>
        <v>0</v>
      </c>
      <c r="H3" s="35"/>
      <c r="I3" s="35">
        <v>6198</v>
      </c>
      <c r="J3" s="106">
        <f t="shared" si="1"/>
        <v>103.3</v>
      </c>
      <c r="K3"/>
      <c r="L3"/>
      <c r="P3" s="38"/>
    </row>
    <row r="4" spans="1:22" ht="14.4" hidden="1" x14ac:dyDescent="0.3">
      <c r="A4" s="102"/>
      <c r="B4" s="35" t="s">
        <v>517</v>
      </c>
      <c r="C4" s="35" t="s">
        <v>430</v>
      </c>
      <c r="D4" s="35" t="s">
        <v>479</v>
      </c>
      <c r="E4" s="35">
        <v>204</v>
      </c>
      <c r="F4" s="35">
        <v>1151</v>
      </c>
      <c r="G4" s="35">
        <f t="shared" si="0"/>
        <v>19.183333333333334</v>
      </c>
      <c r="H4" s="35">
        <f>E4/G4</f>
        <v>10.634231103388357</v>
      </c>
      <c r="I4" s="35"/>
      <c r="J4" s="106">
        <f t="shared" si="1"/>
        <v>0</v>
      </c>
      <c r="K4"/>
      <c r="L4"/>
    </row>
    <row r="5" spans="1:22" ht="14.4" hidden="1" x14ac:dyDescent="0.3">
      <c r="A5" s="102"/>
      <c r="B5" s="35" t="s">
        <v>516</v>
      </c>
      <c r="C5" s="35" t="s">
        <v>428</v>
      </c>
      <c r="D5" s="35" t="s">
        <v>479</v>
      </c>
      <c r="E5" s="35"/>
      <c r="F5" s="35"/>
      <c r="G5" s="35">
        <f t="shared" si="0"/>
        <v>0</v>
      </c>
      <c r="H5" s="35"/>
      <c r="I5" s="35">
        <v>32</v>
      </c>
      <c r="J5" s="106">
        <f t="shared" si="1"/>
        <v>0.53333333333333333</v>
      </c>
      <c r="K5"/>
      <c r="L5"/>
    </row>
    <row r="6" spans="1:22" ht="14.4" x14ac:dyDescent="0.3">
      <c r="A6" s="102"/>
      <c r="B6" s="35" t="s">
        <v>515</v>
      </c>
      <c r="C6" s="35" t="s">
        <v>430</v>
      </c>
      <c r="D6" s="35" t="s">
        <v>482</v>
      </c>
      <c r="E6" s="35">
        <v>239</v>
      </c>
      <c r="F6" s="35">
        <v>1336</v>
      </c>
      <c r="G6" s="35">
        <f t="shared" si="0"/>
        <v>22.266666666666666</v>
      </c>
      <c r="H6" s="35">
        <f>E6/G6</f>
        <v>10.733532934131738</v>
      </c>
      <c r="I6" s="35"/>
      <c r="J6" s="106">
        <f t="shared" si="1"/>
        <v>0</v>
      </c>
      <c r="K6"/>
      <c r="L6"/>
    </row>
    <row r="7" spans="1:22" ht="14.4" x14ac:dyDescent="0.3">
      <c r="A7" s="102"/>
      <c r="B7" s="35" t="s">
        <v>514</v>
      </c>
      <c r="C7" s="35" t="s">
        <v>428</v>
      </c>
      <c r="D7" s="35" t="s">
        <v>482</v>
      </c>
      <c r="E7" s="35"/>
      <c r="F7" s="35"/>
      <c r="G7" s="35">
        <f t="shared" si="0"/>
        <v>0</v>
      </c>
      <c r="H7" s="35"/>
      <c r="I7" s="35">
        <v>2683</v>
      </c>
      <c r="J7" s="106">
        <f t="shared" si="1"/>
        <v>44.716666666666669</v>
      </c>
      <c r="K7"/>
      <c r="L7"/>
    </row>
    <row r="8" spans="1:22" ht="14.4" hidden="1" x14ac:dyDescent="0.3">
      <c r="A8" s="102"/>
      <c r="B8" s="35" t="s">
        <v>513</v>
      </c>
      <c r="C8" s="35" t="s">
        <v>430</v>
      </c>
      <c r="D8" s="35" t="s">
        <v>511</v>
      </c>
      <c r="E8" s="35">
        <v>7</v>
      </c>
      <c r="F8" s="35">
        <v>39</v>
      </c>
      <c r="G8" s="35">
        <f t="shared" si="0"/>
        <v>0.65</v>
      </c>
      <c r="H8" s="35">
        <f>E8/G8</f>
        <v>10.769230769230768</v>
      </c>
      <c r="I8" s="35"/>
      <c r="J8" s="106">
        <f t="shared" si="1"/>
        <v>0</v>
      </c>
      <c r="K8"/>
      <c r="L8"/>
    </row>
    <row r="9" spans="1:22" ht="14.4" hidden="1" x14ac:dyDescent="0.3">
      <c r="A9" s="102"/>
      <c r="B9" s="35" t="s">
        <v>512</v>
      </c>
      <c r="C9" s="35" t="s">
        <v>428</v>
      </c>
      <c r="D9" s="35" t="s">
        <v>511</v>
      </c>
      <c r="E9" s="35"/>
      <c r="F9" s="35"/>
      <c r="G9" s="35">
        <f t="shared" si="0"/>
        <v>0</v>
      </c>
      <c r="H9" s="35"/>
      <c r="I9" s="35">
        <v>27</v>
      </c>
      <c r="J9" s="106">
        <f t="shared" si="1"/>
        <v>0.45</v>
      </c>
      <c r="K9"/>
      <c r="L9"/>
    </row>
    <row r="10" spans="1:22" ht="14.4" hidden="1" x14ac:dyDescent="0.3">
      <c r="A10" s="102"/>
      <c r="B10" s="35" t="s">
        <v>510</v>
      </c>
      <c r="C10" s="35" t="s">
        <v>430</v>
      </c>
      <c r="D10" s="35" t="s">
        <v>479</v>
      </c>
      <c r="E10" s="35">
        <v>29</v>
      </c>
      <c r="F10" s="35">
        <v>195</v>
      </c>
      <c r="G10" s="35">
        <f t="shared" si="0"/>
        <v>3.25</v>
      </c>
      <c r="H10" s="35">
        <f>E10/G10</f>
        <v>8.9230769230769234</v>
      </c>
      <c r="I10" s="35"/>
      <c r="J10" s="106">
        <f t="shared" si="1"/>
        <v>0</v>
      </c>
      <c r="K10"/>
      <c r="L10"/>
    </row>
    <row r="11" spans="1:22" ht="14.4" hidden="1" x14ac:dyDescent="0.3">
      <c r="A11" s="102"/>
      <c r="B11" s="35" t="s">
        <v>509</v>
      </c>
      <c r="C11" s="35" t="s">
        <v>428</v>
      </c>
      <c r="D11" s="35" t="s">
        <v>479</v>
      </c>
      <c r="E11" s="35"/>
      <c r="F11" s="35"/>
      <c r="G11" s="35">
        <f t="shared" si="0"/>
        <v>0</v>
      </c>
      <c r="H11" s="35"/>
      <c r="I11" s="35">
        <v>49</v>
      </c>
      <c r="J11" s="106">
        <f t="shared" si="1"/>
        <v>0.81666666666666665</v>
      </c>
      <c r="K11"/>
      <c r="L11"/>
    </row>
    <row r="12" spans="1:22" ht="14.4" x14ac:dyDescent="0.3">
      <c r="A12" s="102"/>
      <c r="B12" s="35" t="s">
        <v>508</v>
      </c>
      <c r="C12" s="35" t="s">
        <v>430</v>
      </c>
      <c r="D12" s="35" t="s">
        <v>438</v>
      </c>
      <c r="E12" s="35">
        <v>393</v>
      </c>
      <c r="F12" s="35">
        <v>2943</v>
      </c>
      <c r="G12" s="35">
        <f t="shared" si="0"/>
        <v>49.05</v>
      </c>
      <c r="H12" s="35">
        <f>E12/G12</f>
        <v>8.0122324159021403</v>
      </c>
      <c r="I12" s="35"/>
      <c r="J12" s="106">
        <f t="shared" si="1"/>
        <v>0</v>
      </c>
      <c r="K12"/>
      <c r="L12"/>
    </row>
    <row r="13" spans="1:22" ht="14.4" x14ac:dyDescent="0.3">
      <c r="A13" s="102"/>
      <c r="B13" s="35" t="s">
        <v>507</v>
      </c>
      <c r="C13" s="35" t="s">
        <v>428</v>
      </c>
      <c r="D13" s="35" t="s">
        <v>438</v>
      </c>
      <c r="E13" s="35"/>
      <c r="F13" s="35"/>
      <c r="G13" s="35">
        <f t="shared" si="0"/>
        <v>0</v>
      </c>
      <c r="H13" s="35"/>
      <c r="I13" s="35">
        <v>413</v>
      </c>
      <c r="J13" s="106">
        <f t="shared" si="1"/>
        <v>6.8833333333333337</v>
      </c>
      <c r="K13"/>
      <c r="L13"/>
      <c r="T13"/>
      <c r="U13"/>
      <c r="V13"/>
    </row>
    <row r="14" spans="1:22" ht="14.4" x14ac:dyDescent="0.3">
      <c r="A14" s="102"/>
      <c r="B14" s="35" t="s">
        <v>506</v>
      </c>
      <c r="C14" s="35" t="s">
        <v>430</v>
      </c>
      <c r="D14" s="35" t="s">
        <v>441</v>
      </c>
      <c r="E14" s="35">
        <v>12</v>
      </c>
      <c r="F14" s="35">
        <v>61</v>
      </c>
      <c r="G14" s="35">
        <f t="shared" si="0"/>
        <v>1.0166666666666666</v>
      </c>
      <c r="H14" s="35">
        <f>E14/G14</f>
        <v>11.803278688524591</v>
      </c>
      <c r="I14" s="35"/>
      <c r="J14" s="106">
        <f t="shared" si="1"/>
        <v>0</v>
      </c>
      <c r="K14"/>
      <c r="L14"/>
      <c r="T14"/>
      <c r="U14"/>
      <c r="V14"/>
    </row>
    <row r="15" spans="1:22" ht="14.4" x14ac:dyDescent="0.3">
      <c r="A15" s="102"/>
      <c r="B15" s="35" t="s">
        <v>505</v>
      </c>
      <c r="C15" s="35" t="s">
        <v>428</v>
      </c>
      <c r="D15" s="35" t="s">
        <v>441</v>
      </c>
      <c r="E15" s="35"/>
      <c r="F15" s="35"/>
      <c r="G15" s="35">
        <f t="shared" si="0"/>
        <v>0</v>
      </c>
      <c r="H15" s="35"/>
      <c r="I15" s="35">
        <v>1667</v>
      </c>
      <c r="J15" s="106">
        <f t="shared" si="1"/>
        <v>27.783333333333335</v>
      </c>
      <c r="K15"/>
      <c r="L15"/>
      <c r="P15"/>
      <c r="Q15"/>
      <c r="R15"/>
      <c r="S15"/>
      <c r="T15"/>
      <c r="U15"/>
      <c r="V15"/>
    </row>
    <row r="16" spans="1:22" ht="14.4" x14ac:dyDescent="0.3">
      <c r="A16" s="102"/>
      <c r="B16" s="35" t="s">
        <v>504</v>
      </c>
      <c r="C16" s="35" t="s">
        <v>430</v>
      </c>
      <c r="D16" s="35" t="s">
        <v>427</v>
      </c>
      <c r="E16" s="35">
        <v>400</v>
      </c>
      <c r="F16" s="35">
        <v>2162</v>
      </c>
      <c r="G16" s="35">
        <f t="shared" si="0"/>
        <v>36.033333333333331</v>
      </c>
      <c r="H16" s="35">
        <f>E16/G16</f>
        <v>11.100832562442184</v>
      </c>
      <c r="I16" s="35"/>
      <c r="J16" s="106">
        <f t="shared" si="1"/>
        <v>0</v>
      </c>
      <c r="K16"/>
      <c r="L16"/>
      <c r="P16"/>
      <c r="Q16"/>
      <c r="R16"/>
      <c r="S16"/>
      <c r="T16"/>
      <c r="U16"/>
      <c r="V16"/>
    </row>
    <row r="17" spans="1:22" ht="15" thickBot="1" x14ac:dyDescent="0.35">
      <c r="A17" s="102"/>
      <c r="B17" s="104" t="s">
        <v>503</v>
      </c>
      <c r="C17" s="101" t="s">
        <v>428</v>
      </c>
      <c r="D17" s="101" t="s">
        <v>427</v>
      </c>
      <c r="E17" s="101"/>
      <c r="F17" s="101"/>
      <c r="G17" s="101">
        <f t="shared" si="0"/>
        <v>0</v>
      </c>
      <c r="H17" s="101"/>
      <c r="I17" s="101">
        <v>4860</v>
      </c>
      <c r="J17" s="107">
        <f t="shared" si="1"/>
        <v>81</v>
      </c>
      <c r="K17"/>
      <c r="L17"/>
      <c r="P17"/>
      <c r="Q17"/>
      <c r="R17"/>
      <c r="S17"/>
      <c r="T17"/>
      <c r="U17"/>
      <c r="V17"/>
    </row>
    <row r="18" spans="1:22" ht="14.4" x14ac:dyDescent="0.3">
      <c r="A18" s="102"/>
      <c r="B18" s="37" t="s">
        <v>502</v>
      </c>
      <c r="C18" s="34" t="s">
        <v>430</v>
      </c>
      <c r="D18" s="34" t="s">
        <v>438</v>
      </c>
      <c r="E18" s="34">
        <v>400</v>
      </c>
      <c r="F18" s="34">
        <v>2442</v>
      </c>
      <c r="G18" s="35">
        <f t="shared" si="0"/>
        <v>40.700000000000003</v>
      </c>
      <c r="H18" s="36">
        <f>E18/G18</f>
        <v>9.8280098280098276</v>
      </c>
      <c r="J18" s="106">
        <f t="shared" si="1"/>
        <v>0</v>
      </c>
      <c r="K18">
        <v>140</v>
      </c>
      <c r="L18">
        <v>2.59</v>
      </c>
      <c r="P18"/>
      <c r="Q18"/>
      <c r="R18"/>
      <c r="S18"/>
      <c r="T18"/>
      <c r="U18"/>
      <c r="V18"/>
    </row>
    <row r="19" spans="1:22" ht="14.4" x14ac:dyDescent="0.3">
      <c r="A19" s="102"/>
      <c r="B19" s="34" t="s">
        <v>501</v>
      </c>
      <c r="C19" s="34" t="s">
        <v>428</v>
      </c>
      <c r="D19" s="34" t="s">
        <v>438</v>
      </c>
      <c r="G19" s="35">
        <f t="shared" si="0"/>
        <v>0</v>
      </c>
      <c r="H19" s="35"/>
      <c r="I19" s="35">
        <v>178</v>
      </c>
      <c r="J19" s="106">
        <f t="shared" si="1"/>
        <v>2.9666666666666668</v>
      </c>
      <c r="K19"/>
      <c r="L19"/>
      <c r="P19"/>
      <c r="Q19"/>
      <c r="R19"/>
      <c r="S19"/>
      <c r="T19"/>
      <c r="U19"/>
      <c r="V19"/>
    </row>
    <row r="20" spans="1:22" ht="14.4" x14ac:dyDescent="0.3">
      <c r="A20" s="102"/>
      <c r="B20" s="34" t="s">
        <v>500</v>
      </c>
      <c r="C20" s="34" t="s">
        <v>430</v>
      </c>
      <c r="D20" s="34" t="s">
        <v>441</v>
      </c>
      <c r="E20" s="34">
        <v>11</v>
      </c>
      <c r="F20" s="34">
        <v>62</v>
      </c>
      <c r="G20" s="35">
        <f t="shared" si="0"/>
        <v>1.0333333333333334</v>
      </c>
      <c r="H20" s="35">
        <f>E20/G20</f>
        <v>10.64516129032258</v>
      </c>
      <c r="I20" s="35"/>
      <c r="J20" s="106">
        <f t="shared" si="1"/>
        <v>0</v>
      </c>
      <c r="K20">
        <v>337</v>
      </c>
      <c r="L20">
        <v>905</v>
      </c>
      <c r="P20"/>
      <c r="Q20"/>
      <c r="R20"/>
      <c r="S20"/>
      <c r="T20"/>
      <c r="U20"/>
      <c r="V20"/>
    </row>
    <row r="21" spans="1:22" ht="14.4" x14ac:dyDescent="0.3">
      <c r="A21" s="103"/>
      <c r="B21" s="34" t="s">
        <v>499</v>
      </c>
      <c r="C21" s="34" t="s">
        <v>428</v>
      </c>
      <c r="D21" s="34" t="s">
        <v>441</v>
      </c>
      <c r="G21" s="35">
        <f t="shared" si="0"/>
        <v>0</v>
      </c>
      <c r="H21" s="35"/>
      <c r="I21" s="35">
        <v>978</v>
      </c>
      <c r="J21" s="106">
        <f t="shared" si="1"/>
        <v>16.3</v>
      </c>
      <c r="K21"/>
      <c r="L21"/>
      <c r="P21"/>
      <c r="Q21"/>
      <c r="R21"/>
      <c r="S21"/>
      <c r="T21"/>
      <c r="U21"/>
      <c r="V21"/>
    </row>
    <row r="22" spans="1:22" ht="14.4" x14ac:dyDescent="0.3">
      <c r="A22" s="102"/>
      <c r="B22" s="34" t="s">
        <v>498</v>
      </c>
      <c r="C22" s="34" t="s">
        <v>430</v>
      </c>
      <c r="D22" s="34" t="s">
        <v>435</v>
      </c>
      <c r="E22" s="34">
        <v>141</v>
      </c>
      <c r="F22" s="34">
        <v>785</v>
      </c>
      <c r="G22" s="35">
        <f t="shared" si="0"/>
        <v>13.083333333333334</v>
      </c>
      <c r="H22" s="35">
        <f>E22/G22</f>
        <v>10.777070063694268</v>
      </c>
      <c r="I22" s="35"/>
      <c r="J22" s="106">
        <f t="shared" si="1"/>
        <v>0</v>
      </c>
      <c r="K22">
        <v>358</v>
      </c>
      <c r="L22">
        <v>12</v>
      </c>
      <c r="P22"/>
      <c r="Q22"/>
      <c r="R22"/>
      <c r="S22"/>
      <c r="T22"/>
      <c r="U22"/>
      <c r="V22"/>
    </row>
    <row r="23" spans="1:22" ht="14.4" x14ac:dyDescent="0.3">
      <c r="A23" s="102"/>
      <c r="B23" s="34" t="s">
        <v>497</v>
      </c>
      <c r="C23" s="34" t="s">
        <v>428</v>
      </c>
      <c r="D23" s="34" t="s">
        <v>435</v>
      </c>
      <c r="G23" s="35">
        <f t="shared" si="0"/>
        <v>0</v>
      </c>
      <c r="H23" s="35"/>
      <c r="I23" s="35">
        <v>878</v>
      </c>
      <c r="J23" s="106">
        <f t="shared" si="1"/>
        <v>14.633333333333333</v>
      </c>
      <c r="K23"/>
      <c r="L23"/>
      <c r="P23"/>
      <c r="Q23"/>
      <c r="R23"/>
      <c r="S23"/>
      <c r="T23"/>
      <c r="U23"/>
      <c r="V23"/>
    </row>
    <row r="24" spans="1:22" ht="14.4" x14ac:dyDescent="0.3">
      <c r="A24" s="102"/>
      <c r="B24" s="34" t="s">
        <v>496</v>
      </c>
      <c r="C24" s="34" t="s">
        <v>430</v>
      </c>
      <c r="D24" s="34" t="s">
        <v>432</v>
      </c>
      <c r="E24" s="34">
        <v>66</v>
      </c>
      <c r="F24" s="34">
        <v>357</v>
      </c>
      <c r="G24" s="35">
        <f t="shared" si="0"/>
        <v>5.95</v>
      </c>
      <c r="H24" s="35">
        <f>E24/G24</f>
        <v>11.092436974789916</v>
      </c>
      <c r="I24" s="35"/>
      <c r="J24" s="106">
        <f t="shared" si="1"/>
        <v>0</v>
      </c>
      <c r="K24">
        <v>578</v>
      </c>
      <c r="L24">
        <v>16.75</v>
      </c>
      <c r="P24"/>
      <c r="Q24"/>
      <c r="R24"/>
      <c r="S24"/>
      <c r="T24"/>
      <c r="U24"/>
      <c r="V24"/>
    </row>
    <row r="25" spans="1:22" ht="14.4" x14ac:dyDescent="0.3">
      <c r="A25" s="102"/>
      <c r="B25" s="34" t="s">
        <v>495</v>
      </c>
      <c r="C25" s="34" t="s">
        <v>428</v>
      </c>
      <c r="D25" s="34" t="s">
        <v>432</v>
      </c>
      <c r="G25" s="35">
        <f t="shared" si="0"/>
        <v>0</v>
      </c>
      <c r="H25" s="35"/>
      <c r="I25" s="35">
        <v>1572</v>
      </c>
      <c r="J25" s="106">
        <f t="shared" si="1"/>
        <v>26.2</v>
      </c>
      <c r="K25"/>
      <c r="L25"/>
      <c r="P25"/>
      <c r="Q25"/>
      <c r="R25"/>
      <c r="S25"/>
      <c r="T25"/>
      <c r="U25"/>
      <c r="V25"/>
    </row>
    <row r="26" spans="1:22" ht="14.4" x14ac:dyDescent="0.3">
      <c r="A26" s="102"/>
      <c r="B26" s="34" t="s">
        <v>494</v>
      </c>
      <c r="C26" s="34" t="s">
        <v>430</v>
      </c>
      <c r="D26" s="34" t="s">
        <v>441</v>
      </c>
      <c r="E26" s="34">
        <v>191</v>
      </c>
      <c r="F26" s="34">
        <v>1084</v>
      </c>
      <c r="G26" s="35">
        <f t="shared" si="0"/>
        <v>18.066666666666666</v>
      </c>
      <c r="H26" s="35">
        <f>E26/G26</f>
        <v>10.571955719557195</v>
      </c>
      <c r="I26" s="35"/>
      <c r="J26" s="106">
        <f t="shared" si="1"/>
        <v>0</v>
      </c>
      <c r="K26">
        <v>242</v>
      </c>
      <c r="L26">
        <v>6.58</v>
      </c>
      <c r="P26"/>
      <c r="Q26"/>
      <c r="R26"/>
      <c r="S26"/>
      <c r="T26"/>
      <c r="U26"/>
      <c r="V26"/>
    </row>
    <row r="27" spans="1:22" ht="14.4" x14ac:dyDescent="0.3">
      <c r="A27" s="102"/>
      <c r="B27" s="34" t="s">
        <v>493</v>
      </c>
      <c r="C27" s="34" t="s">
        <v>428</v>
      </c>
      <c r="D27" s="34" t="s">
        <v>441</v>
      </c>
      <c r="G27" s="35">
        <f t="shared" si="0"/>
        <v>0</v>
      </c>
      <c r="H27" s="35"/>
      <c r="I27" s="35">
        <v>566</v>
      </c>
      <c r="J27" s="106">
        <f t="shared" si="1"/>
        <v>9.4333333333333336</v>
      </c>
      <c r="K27"/>
      <c r="L27"/>
      <c r="P27"/>
      <c r="Q27"/>
      <c r="R27"/>
      <c r="S27"/>
      <c r="T27"/>
      <c r="U27"/>
      <c r="V27"/>
    </row>
    <row r="28" spans="1:22" ht="14.4" x14ac:dyDescent="0.3">
      <c r="A28" s="102"/>
      <c r="B28" s="34" t="s">
        <v>492</v>
      </c>
      <c r="C28" s="34" t="s">
        <v>430</v>
      </c>
      <c r="D28" s="34" t="s">
        <v>427</v>
      </c>
      <c r="E28" s="34">
        <v>401</v>
      </c>
      <c r="F28" s="34">
        <v>2461</v>
      </c>
      <c r="G28" s="35">
        <f t="shared" si="0"/>
        <v>41.016666666666666</v>
      </c>
      <c r="H28" s="35">
        <f>E28/G28</f>
        <v>9.7765136123527032</v>
      </c>
      <c r="I28" s="35"/>
      <c r="J28" s="106">
        <f t="shared" si="1"/>
        <v>0</v>
      </c>
      <c r="K28"/>
      <c r="L28"/>
      <c r="P28"/>
      <c r="Q28"/>
      <c r="R28"/>
      <c r="S28"/>
      <c r="T28"/>
      <c r="U28"/>
      <c r="V28"/>
    </row>
    <row r="29" spans="1:22" ht="14.4" x14ac:dyDescent="0.3">
      <c r="A29" s="102"/>
      <c r="B29" s="34" t="s">
        <v>491</v>
      </c>
      <c r="C29" s="34" t="s">
        <v>428</v>
      </c>
      <c r="D29" s="34" t="s">
        <v>427</v>
      </c>
      <c r="G29" s="35">
        <f t="shared" si="0"/>
        <v>0</v>
      </c>
      <c r="H29" s="35"/>
      <c r="I29" s="35">
        <v>1472</v>
      </c>
      <c r="J29" s="106">
        <f t="shared" si="1"/>
        <v>24.533333333333335</v>
      </c>
      <c r="K29">
        <f>K33</f>
        <v>549.44000000000005</v>
      </c>
      <c r="L29">
        <v>17.888999999999999</v>
      </c>
      <c r="P29"/>
      <c r="Q29"/>
      <c r="R29"/>
      <c r="S29"/>
      <c r="T29"/>
      <c r="U29"/>
      <c r="V29"/>
    </row>
    <row r="30" spans="1:22" ht="14.4" x14ac:dyDescent="0.3">
      <c r="A30" s="102"/>
      <c r="B30" s="34" t="s">
        <v>490</v>
      </c>
      <c r="C30" s="34" t="s">
        <v>430</v>
      </c>
      <c r="D30" s="34" t="s">
        <v>427</v>
      </c>
      <c r="E30" s="34">
        <v>117</v>
      </c>
      <c r="F30" s="34">
        <v>794</v>
      </c>
      <c r="G30" s="35">
        <f t="shared" si="0"/>
        <v>13.233333333333333</v>
      </c>
      <c r="H30" s="35">
        <f>E30/G30</f>
        <v>8.841309823677582</v>
      </c>
      <c r="I30" s="35"/>
      <c r="J30" s="106">
        <f t="shared" si="1"/>
        <v>0</v>
      </c>
      <c r="K30">
        <f t="shared" ref="K30:K36" si="2">J30*0.68*32</f>
        <v>0</v>
      </c>
      <c r="L30"/>
      <c r="P30"/>
      <c r="Q30"/>
      <c r="R30"/>
      <c r="S30"/>
      <c r="T30"/>
      <c r="U30"/>
      <c r="V30"/>
    </row>
    <row r="31" spans="1:22" ht="14.4" x14ac:dyDescent="0.3">
      <c r="A31" s="102"/>
      <c r="B31" s="34" t="s">
        <v>489</v>
      </c>
      <c r="C31" s="34" t="s">
        <v>428</v>
      </c>
      <c r="D31" s="34" t="s">
        <v>427</v>
      </c>
      <c r="G31" s="35">
        <f t="shared" si="0"/>
        <v>0</v>
      </c>
      <c r="H31" s="35"/>
      <c r="I31" s="35">
        <v>204</v>
      </c>
      <c r="J31" s="106">
        <f t="shared" si="1"/>
        <v>3.4</v>
      </c>
      <c r="K31">
        <f>K45</f>
        <v>88.853300000000004</v>
      </c>
      <c r="L31">
        <v>2.4796200000000002</v>
      </c>
      <c r="P31"/>
      <c r="Q31"/>
      <c r="R31"/>
      <c r="S31"/>
      <c r="T31"/>
      <c r="U31"/>
      <c r="V31"/>
    </row>
    <row r="32" spans="1:22" ht="14.4" x14ac:dyDescent="0.3">
      <c r="A32" s="102"/>
      <c r="B32" s="34" t="s">
        <v>488</v>
      </c>
      <c r="C32" s="34" t="s">
        <v>430</v>
      </c>
      <c r="D32" s="34" t="s">
        <v>467</v>
      </c>
      <c r="E32" s="34">
        <v>56</v>
      </c>
      <c r="F32" s="34">
        <v>300</v>
      </c>
      <c r="G32" s="35">
        <f t="shared" si="0"/>
        <v>5</v>
      </c>
      <c r="H32" s="35">
        <f>E32/G32</f>
        <v>11.2</v>
      </c>
      <c r="I32" s="35"/>
      <c r="J32" s="106">
        <f t="shared" si="1"/>
        <v>0</v>
      </c>
      <c r="K32">
        <f t="shared" si="2"/>
        <v>0</v>
      </c>
      <c r="L32"/>
      <c r="P32" s="35"/>
    </row>
    <row r="33" spans="1:16" ht="14.4" x14ac:dyDescent="0.3">
      <c r="A33" s="102"/>
      <c r="B33" s="34" t="s">
        <v>487</v>
      </c>
      <c r="C33" s="34" t="s">
        <v>428</v>
      </c>
      <c r="D33" s="34" t="s">
        <v>467</v>
      </c>
      <c r="G33" s="35">
        <f t="shared" si="0"/>
        <v>0</v>
      </c>
      <c r="H33" s="35"/>
      <c r="I33" s="35">
        <v>1515</v>
      </c>
      <c r="J33" s="106">
        <f t="shared" si="1"/>
        <v>25.25</v>
      </c>
      <c r="K33">
        <v>549.44000000000005</v>
      </c>
      <c r="L33">
        <v>18.4148</v>
      </c>
      <c r="P33" s="35"/>
    </row>
    <row r="34" spans="1:16" ht="14.4" hidden="1" x14ac:dyDescent="0.3">
      <c r="A34" s="102"/>
      <c r="B34" s="34" t="s">
        <v>486</v>
      </c>
      <c r="C34" s="34" t="s">
        <v>430</v>
      </c>
      <c r="D34" s="34" t="s">
        <v>479</v>
      </c>
      <c r="E34" s="34">
        <v>145</v>
      </c>
      <c r="F34" s="34">
        <v>805</v>
      </c>
      <c r="G34" s="35">
        <f t="shared" ref="G34:G65" si="3">F34/60</f>
        <v>13.416666666666666</v>
      </c>
      <c r="H34" s="35">
        <f>E34/G34</f>
        <v>10.80745341614907</v>
      </c>
      <c r="I34" s="35"/>
      <c r="J34" s="106">
        <f t="shared" ref="J34:J65" si="4">I34/60</f>
        <v>0</v>
      </c>
      <c r="K34">
        <f t="shared" si="2"/>
        <v>0</v>
      </c>
      <c r="L34"/>
      <c r="P34" s="35"/>
    </row>
    <row r="35" spans="1:16" ht="14.4" hidden="1" x14ac:dyDescent="0.3">
      <c r="A35" s="102"/>
      <c r="B35" s="34" t="s">
        <v>485</v>
      </c>
      <c r="C35" s="34" t="s">
        <v>428</v>
      </c>
      <c r="D35" s="34" t="s">
        <v>479</v>
      </c>
      <c r="G35" s="35">
        <f t="shared" si="3"/>
        <v>0</v>
      </c>
      <c r="H35" s="35"/>
      <c r="I35" s="35">
        <v>51</v>
      </c>
      <c r="J35" s="106">
        <f t="shared" si="4"/>
        <v>0.85</v>
      </c>
      <c r="K35">
        <f t="shared" si="2"/>
        <v>18.496000000000002</v>
      </c>
      <c r="L35"/>
      <c r="P35" s="35"/>
    </row>
    <row r="36" spans="1:16" ht="14.4" x14ac:dyDescent="0.3">
      <c r="A36" s="102"/>
      <c r="B36" s="34" t="s">
        <v>484</v>
      </c>
      <c r="C36" s="34" t="s">
        <v>430</v>
      </c>
      <c r="D36" s="34" t="s">
        <v>482</v>
      </c>
      <c r="E36" s="34">
        <v>181</v>
      </c>
      <c r="F36" s="34">
        <v>1065</v>
      </c>
      <c r="G36" s="35">
        <f t="shared" si="3"/>
        <v>17.75</v>
      </c>
      <c r="H36" s="35">
        <f>E36/G36</f>
        <v>10.19718309859155</v>
      </c>
      <c r="I36" s="35"/>
      <c r="J36" s="106">
        <f t="shared" si="4"/>
        <v>0</v>
      </c>
      <c r="K36">
        <f t="shared" si="2"/>
        <v>0</v>
      </c>
      <c r="L36"/>
      <c r="P36" s="35"/>
    </row>
    <row r="37" spans="1:16" ht="14.4" x14ac:dyDescent="0.3">
      <c r="A37" s="102"/>
      <c r="B37" s="34" t="s">
        <v>483</v>
      </c>
      <c r="C37" s="34" t="s">
        <v>428</v>
      </c>
      <c r="D37" s="34" t="s">
        <v>482</v>
      </c>
      <c r="G37" s="35">
        <f t="shared" si="3"/>
        <v>0</v>
      </c>
      <c r="H37" s="35"/>
      <c r="I37" s="35">
        <v>1723</v>
      </c>
      <c r="J37" s="106">
        <f t="shared" si="4"/>
        <v>28.716666666666665</v>
      </c>
      <c r="K37">
        <f>K42</f>
        <v>407</v>
      </c>
      <c r="L37">
        <v>20.945</v>
      </c>
      <c r="P37" s="35"/>
    </row>
    <row r="38" spans="1:16" ht="14.4" hidden="1" x14ac:dyDescent="0.3">
      <c r="A38" s="102"/>
      <c r="B38" s="34" t="s">
        <v>481</v>
      </c>
      <c r="C38" s="34" t="s">
        <v>430</v>
      </c>
      <c r="D38" s="34" t="s">
        <v>479</v>
      </c>
      <c r="E38" s="34">
        <v>27</v>
      </c>
      <c r="F38" s="34">
        <v>178</v>
      </c>
      <c r="G38" s="35">
        <f t="shared" si="3"/>
        <v>2.9666666666666668</v>
      </c>
      <c r="H38" s="35">
        <f>E38/G38</f>
        <v>9.1011235955056176</v>
      </c>
      <c r="I38" s="35"/>
      <c r="J38" s="106">
        <f t="shared" si="4"/>
        <v>0</v>
      </c>
      <c r="K38"/>
      <c r="L38"/>
      <c r="P38" s="35"/>
    </row>
    <row r="39" spans="1:16" ht="14.4" hidden="1" x14ac:dyDescent="0.3">
      <c r="A39" s="102"/>
      <c r="B39" s="34" t="s">
        <v>480</v>
      </c>
      <c r="C39" s="34" t="s">
        <v>428</v>
      </c>
      <c r="D39" s="34" t="s">
        <v>479</v>
      </c>
      <c r="G39" s="35">
        <f t="shared" si="3"/>
        <v>0</v>
      </c>
      <c r="H39" s="35"/>
      <c r="I39" s="35">
        <v>43</v>
      </c>
      <c r="J39" s="106">
        <f t="shared" si="4"/>
        <v>0.71666666666666667</v>
      </c>
      <c r="K39"/>
      <c r="L39"/>
      <c r="P39" s="35"/>
    </row>
    <row r="40" spans="1:16" ht="14.4" hidden="1" x14ac:dyDescent="0.3">
      <c r="A40" s="102"/>
      <c r="B40" s="34" t="s">
        <v>478</v>
      </c>
      <c r="C40" s="34" t="s">
        <v>430</v>
      </c>
      <c r="D40" s="34" t="s">
        <v>476</v>
      </c>
      <c r="E40" s="34">
        <v>66</v>
      </c>
      <c r="F40" s="34">
        <v>367</v>
      </c>
      <c r="G40" s="35">
        <f t="shared" si="3"/>
        <v>6.1166666666666663</v>
      </c>
      <c r="H40" s="35">
        <f>E40/G40</f>
        <v>10.790190735694823</v>
      </c>
      <c r="I40" s="35"/>
      <c r="J40" s="106">
        <f t="shared" si="4"/>
        <v>0</v>
      </c>
      <c r="K40"/>
      <c r="L40"/>
      <c r="P40" s="35"/>
    </row>
    <row r="41" spans="1:16" ht="14.4" hidden="1" x14ac:dyDescent="0.3">
      <c r="A41" s="102"/>
      <c r="B41" s="34" t="s">
        <v>477</v>
      </c>
      <c r="C41" s="34" t="s">
        <v>428</v>
      </c>
      <c r="D41" s="34" t="s">
        <v>476</v>
      </c>
      <c r="G41" s="35">
        <f t="shared" si="3"/>
        <v>0</v>
      </c>
      <c r="H41" s="35"/>
      <c r="I41" s="35"/>
      <c r="J41" s="106">
        <f t="shared" si="4"/>
        <v>0</v>
      </c>
      <c r="K41"/>
      <c r="L41"/>
      <c r="P41" s="35"/>
    </row>
    <row r="42" spans="1:16" ht="14.4" x14ac:dyDescent="0.3">
      <c r="A42" s="102"/>
      <c r="B42" s="34" t="s">
        <v>475</v>
      </c>
      <c r="C42" s="34" t="s">
        <v>430</v>
      </c>
      <c r="D42" s="34" t="s">
        <v>441</v>
      </c>
      <c r="E42" s="34">
        <v>382</v>
      </c>
      <c r="F42" s="34">
        <v>2384</v>
      </c>
      <c r="G42" s="35">
        <f t="shared" si="3"/>
        <v>39.733333333333334</v>
      </c>
      <c r="H42" s="35">
        <f>E42/G42</f>
        <v>9.6140939597315427</v>
      </c>
      <c r="I42" s="35"/>
      <c r="J42" s="106">
        <f t="shared" si="4"/>
        <v>0</v>
      </c>
      <c r="K42">
        <v>407</v>
      </c>
      <c r="L42">
        <v>19.350000000000001</v>
      </c>
      <c r="P42" s="35"/>
    </row>
    <row r="43" spans="1:16" ht="14.4" x14ac:dyDescent="0.3">
      <c r="A43" s="102"/>
      <c r="B43" s="34" t="s">
        <v>474</v>
      </c>
      <c r="C43" s="34" t="s">
        <v>428</v>
      </c>
      <c r="D43" s="34" t="s">
        <v>441</v>
      </c>
      <c r="G43" s="35">
        <f t="shared" si="3"/>
        <v>0</v>
      </c>
      <c r="H43" s="35"/>
      <c r="I43" s="35">
        <v>1665</v>
      </c>
      <c r="J43" s="106">
        <f t="shared" si="4"/>
        <v>27.75</v>
      </c>
      <c r="K43"/>
      <c r="L43"/>
      <c r="P43" s="35"/>
    </row>
    <row r="44" spans="1:16" ht="14.4" x14ac:dyDescent="0.3">
      <c r="A44" s="102"/>
      <c r="B44" s="34" t="s">
        <v>473</v>
      </c>
      <c r="C44" s="34" t="s">
        <v>430</v>
      </c>
      <c r="D44" s="34" t="s">
        <v>438</v>
      </c>
      <c r="E44" s="34">
        <v>12</v>
      </c>
      <c r="F44" s="34">
        <v>65</v>
      </c>
      <c r="G44" s="35">
        <f t="shared" si="3"/>
        <v>1.0833333333333333</v>
      </c>
      <c r="H44" s="35">
        <f>E44/G44</f>
        <v>11.076923076923078</v>
      </c>
      <c r="I44" s="35"/>
      <c r="J44" s="106">
        <f t="shared" si="4"/>
        <v>0</v>
      </c>
      <c r="K44"/>
      <c r="L44"/>
      <c r="P44" s="35"/>
    </row>
    <row r="45" spans="1:16" ht="14.4" x14ac:dyDescent="0.3">
      <c r="A45" s="102"/>
      <c r="B45" s="34" t="s">
        <v>472</v>
      </c>
      <c r="C45" s="34" t="s">
        <v>428</v>
      </c>
      <c r="D45" s="34" t="s">
        <v>438</v>
      </c>
      <c r="G45" s="35">
        <f t="shared" si="3"/>
        <v>0</v>
      </c>
      <c r="H45" s="35"/>
      <c r="I45" s="35">
        <v>245</v>
      </c>
      <c r="J45" s="106">
        <f t="shared" si="4"/>
        <v>4.083333333333333</v>
      </c>
      <c r="K45">
        <v>88.853300000000004</v>
      </c>
      <c r="L45">
        <v>2.9755440000000002</v>
      </c>
      <c r="P45" s="35"/>
    </row>
    <row r="46" spans="1:16" ht="14.4" x14ac:dyDescent="0.3">
      <c r="A46" s="102"/>
      <c r="B46" s="34" t="s">
        <v>471</v>
      </c>
      <c r="C46" s="34" t="s">
        <v>430</v>
      </c>
      <c r="D46" s="34" t="s">
        <v>427</v>
      </c>
      <c r="E46" s="34">
        <v>409</v>
      </c>
      <c r="F46" s="34">
        <v>2390</v>
      </c>
      <c r="G46" s="35">
        <f t="shared" si="3"/>
        <v>39.833333333333336</v>
      </c>
      <c r="H46" s="35">
        <f>E46/G46</f>
        <v>10.267782426778242</v>
      </c>
      <c r="I46" s="35"/>
      <c r="J46" s="106">
        <f t="shared" si="4"/>
        <v>0</v>
      </c>
      <c r="K46">
        <f t="shared" ref="K46:K48" si="5">J46*0.68*32</f>
        <v>0</v>
      </c>
      <c r="L46"/>
      <c r="P46" s="35"/>
    </row>
    <row r="47" spans="1:16" ht="14.4" x14ac:dyDescent="0.3">
      <c r="A47" s="102"/>
      <c r="B47" s="34" t="s">
        <v>470</v>
      </c>
      <c r="C47" s="34" t="s">
        <v>428</v>
      </c>
      <c r="D47" s="34" t="s">
        <v>427</v>
      </c>
      <c r="G47" s="35">
        <f t="shared" si="3"/>
        <v>0</v>
      </c>
      <c r="H47" s="35"/>
      <c r="I47" s="35">
        <v>1390</v>
      </c>
      <c r="J47" s="106">
        <f t="shared" si="4"/>
        <v>23.166666666666668</v>
      </c>
      <c r="K47">
        <f>K49+K56+K58+K60</f>
        <v>1425.883</v>
      </c>
      <c r="L47">
        <v>16.898</v>
      </c>
      <c r="P47" s="35"/>
    </row>
    <row r="48" spans="1:16" ht="14.4" x14ac:dyDescent="0.3">
      <c r="A48" s="102"/>
      <c r="B48" s="34" t="s">
        <v>469</v>
      </c>
      <c r="C48" s="34" t="s">
        <v>430</v>
      </c>
      <c r="D48" s="34" t="s">
        <v>467</v>
      </c>
      <c r="E48" s="34">
        <v>243</v>
      </c>
      <c r="F48" s="34">
        <v>1515</v>
      </c>
      <c r="G48" s="35">
        <f t="shared" si="3"/>
        <v>25.25</v>
      </c>
      <c r="H48" s="35">
        <f>E48/G48</f>
        <v>9.6237623762376234</v>
      </c>
      <c r="I48" s="35"/>
      <c r="J48" s="106">
        <f t="shared" si="4"/>
        <v>0</v>
      </c>
      <c r="K48">
        <f t="shared" si="5"/>
        <v>0</v>
      </c>
      <c r="L48"/>
      <c r="P48" s="35"/>
    </row>
    <row r="49" spans="1:16" ht="14.4" x14ac:dyDescent="0.3">
      <c r="A49" s="102"/>
      <c r="B49" s="34" t="s">
        <v>468</v>
      </c>
      <c r="C49" s="34" t="s">
        <v>428</v>
      </c>
      <c r="D49" s="34" t="s">
        <v>467</v>
      </c>
      <c r="G49" s="35">
        <f t="shared" si="3"/>
        <v>0</v>
      </c>
      <c r="H49" s="35"/>
      <c r="I49" s="35">
        <v>496</v>
      </c>
      <c r="J49" s="106">
        <f t="shared" si="4"/>
        <v>8.2666666666666675</v>
      </c>
      <c r="K49">
        <v>179.88300000000001</v>
      </c>
      <c r="L49">
        <v>6.0312999999999999</v>
      </c>
      <c r="P49" s="35"/>
    </row>
    <row r="50" spans="1:16" ht="14.4" hidden="1" x14ac:dyDescent="0.3">
      <c r="A50" s="102"/>
      <c r="B50" s="34" t="s">
        <v>466</v>
      </c>
      <c r="C50" s="34" t="s">
        <v>430</v>
      </c>
      <c r="D50" s="34" t="s">
        <v>464</v>
      </c>
      <c r="E50" s="34">
        <v>275</v>
      </c>
      <c r="F50" s="34">
        <v>1601</v>
      </c>
      <c r="G50" s="35">
        <f t="shared" si="3"/>
        <v>26.683333333333334</v>
      </c>
      <c r="H50" s="35">
        <f>E50/G50</f>
        <v>10.306058713304186</v>
      </c>
      <c r="I50" s="35"/>
      <c r="J50" s="106">
        <f t="shared" si="4"/>
        <v>0</v>
      </c>
      <c r="K50"/>
      <c r="L50"/>
      <c r="P50" s="35"/>
    </row>
    <row r="51" spans="1:16" ht="14.4" hidden="1" x14ac:dyDescent="0.3">
      <c r="A51" s="102"/>
      <c r="B51" s="34" t="s">
        <v>465</v>
      </c>
      <c r="C51" s="34" t="s">
        <v>428</v>
      </c>
      <c r="D51" s="34" t="s">
        <v>464</v>
      </c>
      <c r="G51" s="35">
        <f t="shared" si="3"/>
        <v>0</v>
      </c>
      <c r="H51" s="35"/>
      <c r="I51" s="35"/>
      <c r="J51" s="106">
        <f t="shared" si="4"/>
        <v>0</v>
      </c>
      <c r="K51"/>
      <c r="L51"/>
      <c r="P51" s="35"/>
    </row>
    <row r="52" spans="1:16" ht="14.4" hidden="1" x14ac:dyDescent="0.3">
      <c r="A52" s="102"/>
      <c r="B52" s="34" t="s">
        <v>463</v>
      </c>
      <c r="C52" s="34" t="s">
        <v>430</v>
      </c>
      <c r="D52" s="34" t="s">
        <v>461</v>
      </c>
      <c r="E52" s="34">
        <v>277</v>
      </c>
      <c r="F52" s="34">
        <v>1613</v>
      </c>
      <c r="G52" s="35">
        <f t="shared" si="3"/>
        <v>26.883333333333333</v>
      </c>
      <c r="H52" s="35">
        <f>E52/G52</f>
        <v>10.303781773093615</v>
      </c>
      <c r="I52" s="35"/>
      <c r="J52" s="106">
        <f t="shared" si="4"/>
        <v>0</v>
      </c>
      <c r="K52"/>
      <c r="L52"/>
      <c r="P52" s="35"/>
    </row>
    <row r="53" spans="1:16" ht="14.4" x14ac:dyDescent="0.3">
      <c r="A53" s="102"/>
      <c r="B53" s="34" t="s">
        <v>462</v>
      </c>
      <c r="C53" s="34" t="s">
        <v>430</v>
      </c>
      <c r="D53" s="34" t="s">
        <v>459</v>
      </c>
      <c r="E53" s="34">
        <v>278</v>
      </c>
      <c r="F53" s="34">
        <v>1623</v>
      </c>
      <c r="G53" s="35">
        <f t="shared" si="3"/>
        <v>27.05</v>
      </c>
      <c r="H53" s="35">
        <f>E53/G53</f>
        <v>10.277264325323475</v>
      </c>
      <c r="I53" s="35"/>
      <c r="J53" s="106">
        <f t="shared" si="4"/>
        <v>0</v>
      </c>
      <c r="K53"/>
      <c r="L53"/>
      <c r="P53" s="35"/>
    </row>
    <row r="54" spans="1:16" ht="14.4" hidden="1" x14ac:dyDescent="0.3">
      <c r="A54" s="102"/>
      <c r="B54" s="34" t="s">
        <v>462</v>
      </c>
      <c r="C54" s="34" t="s">
        <v>428</v>
      </c>
      <c r="D54" s="34" t="s">
        <v>461</v>
      </c>
      <c r="G54" s="35">
        <f t="shared" si="3"/>
        <v>0</v>
      </c>
      <c r="H54" s="35"/>
      <c r="I54" s="35">
        <v>22</v>
      </c>
      <c r="J54" s="106">
        <f t="shared" si="4"/>
        <v>0.36666666666666664</v>
      </c>
      <c r="K54"/>
      <c r="L54"/>
      <c r="P54" s="35"/>
    </row>
    <row r="55" spans="1:16" ht="14.4" x14ac:dyDescent="0.3">
      <c r="A55" s="102"/>
      <c r="B55" s="34" t="s">
        <v>460</v>
      </c>
      <c r="C55" s="34" t="s">
        <v>428</v>
      </c>
      <c r="D55" s="34" t="s">
        <v>459</v>
      </c>
      <c r="G55" s="35">
        <f t="shared" si="3"/>
        <v>0</v>
      </c>
      <c r="H55" s="35"/>
      <c r="I55" s="35">
        <v>16</v>
      </c>
      <c r="J55" s="106">
        <f t="shared" si="4"/>
        <v>0.26666666666666666</v>
      </c>
      <c r="K55"/>
      <c r="L55"/>
      <c r="P55" s="35"/>
    </row>
    <row r="56" spans="1:16" ht="14.4" x14ac:dyDescent="0.3">
      <c r="A56" s="102"/>
      <c r="B56" s="34" t="s">
        <v>458</v>
      </c>
      <c r="C56" s="34" t="s">
        <v>430</v>
      </c>
      <c r="D56" s="34" t="s">
        <v>435</v>
      </c>
      <c r="E56" s="34">
        <v>397</v>
      </c>
      <c r="F56" s="34">
        <v>2358</v>
      </c>
      <c r="G56" s="35">
        <f t="shared" si="3"/>
        <v>39.299999999999997</v>
      </c>
      <c r="H56" s="35">
        <f>E56/G56</f>
        <v>10.101781170483461</v>
      </c>
      <c r="I56" s="35"/>
      <c r="J56" s="106">
        <f t="shared" si="4"/>
        <v>0</v>
      </c>
      <c r="K56">
        <v>200</v>
      </c>
      <c r="L56">
        <v>2.27</v>
      </c>
      <c r="P56" s="35"/>
    </row>
    <row r="57" spans="1:16" ht="14.4" x14ac:dyDescent="0.3">
      <c r="A57" s="102"/>
      <c r="B57" s="34" t="s">
        <v>457</v>
      </c>
      <c r="C57" s="34" t="s">
        <v>428</v>
      </c>
      <c r="D57" s="34" t="s">
        <v>435</v>
      </c>
      <c r="G57" s="35">
        <f t="shared" si="3"/>
        <v>0</v>
      </c>
      <c r="H57" s="35"/>
      <c r="I57" s="35">
        <v>496</v>
      </c>
      <c r="J57" s="106">
        <f t="shared" si="4"/>
        <v>8.2666666666666675</v>
      </c>
      <c r="K57"/>
      <c r="L57"/>
      <c r="P57" s="35"/>
    </row>
    <row r="58" spans="1:16" ht="14.4" x14ac:dyDescent="0.3">
      <c r="A58" s="102"/>
      <c r="B58" s="34" t="s">
        <v>456</v>
      </c>
      <c r="C58" s="34" t="s">
        <v>430</v>
      </c>
      <c r="D58" s="34" t="s">
        <v>454</v>
      </c>
      <c r="E58" s="34">
        <v>219</v>
      </c>
      <c r="F58" s="34">
        <v>1220</v>
      </c>
      <c r="G58" s="35">
        <f t="shared" si="3"/>
        <v>20.333333333333332</v>
      </c>
      <c r="H58" s="35">
        <f>E58/G58</f>
        <v>10.77049180327869</v>
      </c>
      <c r="I58" s="35"/>
      <c r="J58" s="106">
        <f t="shared" si="4"/>
        <v>0</v>
      </c>
      <c r="K58">
        <v>550</v>
      </c>
      <c r="L58">
        <v>3.21</v>
      </c>
      <c r="P58" s="35"/>
    </row>
    <row r="59" spans="1:16" ht="14.4" x14ac:dyDescent="0.3">
      <c r="A59" s="102"/>
      <c r="B59" s="34" t="s">
        <v>455</v>
      </c>
      <c r="C59" s="34" t="s">
        <v>428</v>
      </c>
      <c r="D59" s="34" t="s">
        <v>454</v>
      </c>
      <c r="G59" s="35">
        <f t="shared" si="3"/>
        <v>0</v>
      </c>
      <c r="H59" s="35"/>
      <c r="I59" s="35">
        <v>1117</v>
      </c>
      <c r="J59" s="106">
        <f t="shared" si="4"/>
        <v>18.616666666666667</v>
      </c>
      <c r="K59"/>
      <c r="L59"/>
      <c r="P59" s="35"/>
    </row>
    <row r="60" spans="1:16" ht="14.4" x14ac:dyDescent="0.3">
      <c r="A60" s="102"/>
      <c r="B60" s="34" t="s">
        <v>453</v>
      </c>
      <c r="C60" s="34" t="s">
        <v>430</v>
      </c>
      <c r="D60" s="34" t="s">
        <v>449</v>
      </c>
      <c r="E60" s="34">
        <v>286</v>
      </c>
      <c r="F60" s="34">
        <v>1416</v>
      </c>
      <c r="G60" s="35">
        <f t="shared" si="3"/>
        <v>23.6</v>
      </c>
      <c r="H60" s="35">
        <f>E60/G60</f>
        <v>12.118644067796609</v>
      </c>
      <c r="I60" s="35"/>
      <c r="J60" s="106">
        <f t="shared" si="4"/>
        <v>0</v>
      </c>
      <c r="K60">
        <v>496</v>
      </c>
      <c r="L60">
        <v>46.222999999999999</v>
      </c>
      <c r="P60" s="35"/>
    </row>
    <row r="61" spans="1:16" ht="14.4" hidden="1" x14ac:dyDescent="0.3">
      <c r="A61" s="102"/>
      <c r="B61" s="34" t="s">
        <v>452</v>
      </c>
      <c r="C61" s="34" t="s">
        <v>428</v>
      </c>
      <c r="D61" s="34" t="s">
        <v>449</v>
      </c>
      <c r="G61" s="35">
        <f t="shared" si="3"/>
        <v>0</v>
      </c>
      <c r="H61" s="35"/>
      <c r="I61" s="35"/>
      <c r="J61" s="106">
        <f t="shared" si="4"/>
        <v>0</v>
      </c>
      <c r="K61"/>
      <c r="L61"/>
    </row>
    <row r="62" spans="1:16" ht="14.4" hidden="1" x14ac:dyDescent="0.3">
      <c r="A62" s="102"/>
      <c r="B62" s="34" t="s">
        <v>451</v>
      </c>
      <c r="C62" s="34" t="s">
        <v>430</v>
      </c>
      <c r="D62" s="34" t="s">
        <v>449</v>
      </c>
      <c r="E62" s="34">
        <v>286</v>
      </c>
      <c r="F62" s="34">
        <v>5217</v>
      </c>
      <c r="G62" s="35">
        <f t="shared" si="3"/>
        <v>86.95</v>
      </c>
      <c r="H62" s="35">
        <f>E62/G62</f>
        <v>3.2892466935020126</v>
      </c>
      <c r="I62" s="35"/>
      <c r="J62" s="106">
        <f t="shared" si="4"/>
        <v>0</v>
      </c>
      <c r="K62"/>
      <c r="L62"/>
    </row>
    <row r="63" spans="1:16" ht="14.4" x14ac:dyDescent="0.3">
      <c r="A63" s="102"/>
      <c r="B63" s="34" t="s">
        <v>450</v>
      </c>
      <c r="C63" s="34" t="s">
        <v>428</v>
      </c>
      <c r="D63" s="34" t="s">
        <v>449</v>
      </c>
      <c r="G63" s="35">
        <f t="shared" si="3"/>
        <v>0</v>
      </c>
      <c r="H63" s="35"/>
      <c r="I63" s="35">
        <v>3803</v>
      </c>
      <c r="J63" s="106">
        <f t="shared" si="4"/>
        <v>63.383333333333333</v>
      </c>
      <c r="K63"/>
      <c r="L63"/>
    </row>
    <row r="64" spans="1:16" ht="14.4" hidden="1" x14ac:dyDescent="0.3">
      <c r="A64" s="102"/>
      <c r="B64" s="34" t="s">
        <v>448</v>
      </c>
      <c r="C64" s="34" t="s">
        <v>430</v>
      </c>
      <c r="D64" s="34" t="s">
        <v>446</v>
      </c>
      <c r="E64" s="34">
        <v>85</v>
      </c>
      <c r="F64" s="34">
        <v>507</v>
      </c>
      <c r="G64" s="35">
        <f t="shared" si="3"/>
        <v>8.4499999999999993</v>
      </c>
      <c r="H64" s="35">
        <f>E64/G64</f>
        <v>10.059171597633137</v>
      </c>
      <c r="I64" s="35"/>
      <c r="J64" s="106">
        <f t="shared" si="4"/>
        <v>0</v>
      </c>
      <c r="K64"/>
      <c r="L64"/>
    </row>
    <row r="65" spans="1:12" ht="14.4" hidden="1" x14ac:dyDescent="0.3">
      <c r="A65" s="102"/>
      <c r="B65" s="34" t="s">
        <v>447</v>
      </c>
      <c r="C65" s="34" t="s">
        <v>428</v>
      </c>
      <c r="D65" s="34" t="s">
        <v>446</v>
      </c>
      <c r="G65" s="35">
        <f t="shared" si="3"/>
        <v>0</v>
      </c>
      <c r="H65" s="35"/>
      <c r="I65" s="35"/>
      <c r="J65" s="106">
        <f t="shared" si="4"/>
        <v>0</v>
      </c>
      <c r="K65"/>
      <c r="L65"/>
    </row>
    <row r="66" spans="1:12" ht="14.4" x14ac:dyDescent="0.3">
      <c r="A66" s="102"/>
      <c r="B66" s="34" t="s">
        <v>445</v>
      </c>
      <c r="C66" s="34" t="s">
        <v>430</v>
      </c>
      <c r="D66" s="34" t="s">
        <v>427</v>
      </c>
      <c r="E66" s="34">
        <v>917</v>
      </c>
      <c r="F66" s="34">
        <v>6272</v>
      </c>
      <c r="G66" s="35">
        <f t="shared" ref="G66:G76" si="6">F66/60</f>
        <v>104.53333333333333</v>
      </c>
      <c r="H66" s="35">
        <f>E66/G66</f>
        <v>8.7723214285714288</v>
      </c>
      <c r="I66" s="35"/>
      <c r="J66" s="106">
        <f t="shared" ref="J66:J77" si="7">I66/60</f>
        <v>0</v>
      </c>
      <c r="K66"/>
      <c r="L66"/>
    </row>
    <row r="67" spans="1:12" ht="15" thickBot="1" x14ac:dyDescent="0.35">
      <c r="A67" s="102"/>
      <c r="B67" s="100" t="s">
        <v>444</v>
      </c>
      <c r="C67" s="100" t="s">
        <v>428</v>
      </c>
      <c r="D67" s="100" t="s">
        <v>427</v>
      </c>
      <c r="E67" s="100"/>
      <c r="F67" s="100"/>
      <c r="G67" s="101">
        <f t="shared" si="6"/>
        <v>0</v>
      </c>
      <c r="H67" s="101"/>
      <c r="I67" s="101">
        <v>2183</v>
      </c>
      <c r="J67" s="107">
        <f t="shared" si="7"/>
        <v>36.383333333333333</v>
      </c>
      <c r="K67">
        <v>1718</v>
      </c>
      <c r="L67">
        <v>26.75</v>
      </c>
    </row>
    <row r="68" spans="1:12" ht="14.4" x14ac:dyDescent="0.3">
      <c r="A68" s="102"/>
      <c r="B68" s="34" t="s">
        <v>443</v>
      </c>
      <c r="C68" s="34" t="s">
        <v>430</v>
      </c>
      <c r="D68" s="34" t="s">
        <v>441</v>
      </c>
      <c r="E68" s="34">
        <v>395</v>
      </c>
      <c r="F68" s="34">
        <v>2350</v>
      </c>
      <c r="G68" s="35">
        <f t="shared" si="6"/>
        <v>39.166666666666664</v>
      </c>
      <c r="H68" s="35">
        <f>E68/G68</f>
        <v>10.085106382978724</v>
      </c>
      <c r="I68" s="35"/>
      <c r="J68" s="106">
        <f t="shared" si="7"/>
        <v>0</v>
      </c>
      <c r="K68">
        <v>191</v>
      </c>
      <c r="L68"/>
    </row>
    <row r="69" spans="1:12" ht="14.4" x14ac:dyDescent="0.3">
      <c r="A69" s="102"/>
      <c r="B69" s="34" t="s">
        <v>442</v>
      </c>
      <c r="C69" s="34" t="s">
        <v>428</v>
      </c>
      <c r="D69" s="34" t="s">
        <v>441</v>
      </c>
      <c r="G69" s="35">
        <f t="shared" si="6"/>
        <v>0</v>
      </c>
      <c r="H69" s="35"/>
      <c r="I69" s="35">
        <v>533</v>
      </c>
      <c r="J69" s="106">
        <f t="shared" si="7"/>
        <v>8.8833333333333329</v>
      </c>
      <c r="K69"/>
      <c r="L69"/>
    </row>
    <row r="70" spans="1:12" ht="14.4" x14ac:dyDescent="0.3">
      <c r="A70" s="102"/>
      <c r="B70" s="34" t="s">
        <v>440</v>
      </c>
      <c r="C70" s="34" t="s">
        <v>430</v>
      </c>
      <c r="D70" s="34" t="s">
        <v>438</v>
      </c>
      <c r="E70" s="34">
        <v>12</v>
      </c>
      <c r="F70" s="34">
        <v>63</v>
      </c>
      <c r="G70" s="35">
        <f t="shared" si="6"/>
        <v>1.05</v>
      </c>
      <c r="H70" s="35">
        <f>E70/G70</f>
        <v>11.428571428571429</v>
      </c>
      <c r="I70" s="35"/>
      <c r="J70" s="106">
        <f t="shared" si="7"/>
        <v>0</v>
      </c>
      <c r="K70">
        <v>660</v>
      </c>
      <c r="L70"/>
    </row>
    <row r="71" spans="1:12" ht="14.4" x14ac:dyDescent="0.3">
      <c r="A71" s="102"/>
      <c r="B71" s="34" t="s">
        <v>439</v>
      </c>
      <c r="C71" s="34" t="s">
        <v>428</v>
      </c>
      <c r="D71" s="34" t="s">
        <v>438</v>
      </c>
      <c r="G71" s="35">
        <f t="shared" si="6"/>
        <v>0</v>
      </c>
      <c r="H71" s="35"/>
      <c r="I71" s="35">
        <v>1112</v>
      </c>
      <c r="J71" s="106">
        <f t="shared" si="7"/>
        <v>18.533333333333335</v>
      </c>
      <c r="K71"/>
      <c r="L71"/>
    </row>
    <row r="72" spans="1:12" ht="14.4" x14ac:dyDescent="0.3">
      <c r="A72" s="102"/>
      <c r="B72" s="34" t="s">
        <v>437</v>
      </c>
      <c r="C72" s="34" t="s">
        <v>430</v>
      </c>
      <c r="D72" s="34" t="s">
        <v>435</v>
      </c>
      <c r="E72" s="34">
        <v>140</v>
      </c>
      <c r="F72" s="34">
        <v>1040</v>
      </c>
      <c r="G72" s="35">
        <f t="shared" si="6"/>
        <v>17.333333333333332</v>
      </c>
      <c r="H72" s="35">
        <f>E72/G72</f>
        <v>8.0769230769230766</v>
      </c>
      <c r="I72" s="35"/>
      <c r="J72" s="106">
        <f t="shared" si="7"/>
        <v>0</v>
      </c>
      <c r="K72">
        <v>300</v>
      </c>
      <c r="L72"/>
    </row>
    <row r="73" spans="1:12" ht="14.4" x14ac:dyDescent="0.3">
      <c r="A73" s="102"/>
      <c r="B73" s="34" t="s">
        <v>436</v>
      </c>
      <c r="C73" s="34" t="s">
        <v>428</v>
      </c>
      <c r="D73" s="34" t="s">
        <v>435</v>
      </c>
      <c r="G73" s="35">
        <f t="shared" si="6"/>
        <v>0</v>
      </c>
      <c r="H73" s="35"/>
      <c r="I73" s="35">
        <v>740</v>
      </c>
      <c r="J73" s="106">
        <f t="shared" si="7"/>
        <v>12.333333333333334</v>
      </c>
      <c r="K73"/>
      <c r="L73"/>
    </row>
    <row r="74" spans="1:12" ht="14.4" x14ac:dyDescent="0.3">
      <c r="A74" s="102"/>
      <c r="B74" s="34" t="s">
        <v>434</v>
      </c>
      <c r="C74" s="34" t="s">
        <v>430</v>
      </c>
      <c r="D74" s="34" t="s">
        <v>432</v>
      </c>
      <c r="E74" s="34">
        <v>89</v>
      </c>
      <c r="F74" s="34">
        <v>637</v>
      </c>
      <c r="G74" s="35">
        <f t="shared" si="6"/>
        <v>10.616666666666667</v>
      </c>
      <c r="H74" s="35">
        <f>E74/G74</f>
        <v>8.3830455259026682</v>
      </c>
      <c r="I74" s="35"/>
      <c r="J74" s="106">
        <f t="shared" si="7"/>
        <v>0</v>
      </c>
      <c r="K74">
        <v>567</v>
      </c>
      <c r="L74"/>
    </row>
    <row r="75" spans="1:12" ht="14.4" x14ac:dyDescent="0.3">
      <c r="A75" s="102"/>
      <c r="B75" s="34" t="s">
        <v>433</v>
      </c>
      <c r="C75" s="34" t="s">
        <v>428</v>
      </c>
      <c r="D75" s="34" t="s">
        <v>432</v>
      </c>
      <c r="G75" s="35">
        <f t="shared" si="6"/>
        <v>0</v>
      </c>
      <c r="H75" s="35"/>
      <c r="I75" s="35">
        <v>950</v>
      </c>
      <c r="J75" s="106">
        <f t="shared" si="7"/>
        <v>15.833333333333334</v>
      </c>
      <c r="K75"/>
      <c r="L75"/>
    </row>
    <row r="76" spans="1:12" ht="14.4" x14ac:dyDescent="0.3">
      <c r="A76" s="102"/>
      <c r="B76" s="34" t="s">
        <v>431</v>
      </c>
      <c r="C76" s="34" t="s">
        <v>430</v>
      </c>
      <c r="D76" s="34" t="s">
        <v>427</v>
      </c>
      <c r="E76" s="34">
        <v>585</v>
      </c>
      <c r="F76" s="34">
        <v>3658</v>
      </c>
      <c r="G76" s="35">
        <f t="shared" si="6"/>
        <v>60.966666666666669</v>
      </c>
      <c r="H76" s="35">
        <f>E76/G76</f>
        <v>9.595407326407873</v>
      </c>
      <c r="I76" s="35"/>
      <c r="J76" s="106">
        <f t="shared" si="7"/>
        <v>0</v>
      </c>
      <c r="K76"/>
      <c r="L76"/>
    </row>
    <row r="77" spans="1:12" ht="15" thickBot="1" x14ac:dyDescent="0.35">
      <c r="A77" s="102"/>
      <c r="B77" s="100" t="s">
        <v>429</v>
      </c>
      <c r="C77" s="100" t="s">
        <v>428</v>
      </c>
      <c r="D77" s="100" t="s">
        <v>427</v>
      </c>
      <c r="E77" s="100"/>
      <c r="F77" s="100"/>
      <c r="G77" s="101"/>
      <c r="H77" s="101"/>
      <c r="I77" s="101">
        <v>1839</v>
      </c>
      <c r="J77" s="107">
        <f t="shared" si="7"/>
        <v>30.65</v>
      </c>
      <c r="K77"/>
      <c r="L77"/>
    </row>
    <row r="78" spans="1:12" ht="14.4" x14ac:dyDescent="0.3">
      <c r="G78" s="34"/>
      <c r="H78" s="34"/>
      <c r="J78" s="34"/>
      <c r="K78"/>
      <c r="L78"/>
    </row>
    <row r="79" spans="1:12" x14ac:dyDescent="0.25">
      <c r="G79" s="34"/>
      <c r="H79" s="34"/>
      <c r="J79" s="34"/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1"/>
  <headerFooter alignWithMargins="0">
    <oddHeader>&amp;C&amp;"Times New Roman,Vanlig"&amp;12&amp;A</oddHeader>
    <oddFooter>&amp;C&amp;"Times New Roman,Vanlig"&amp;12Side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H164"/>
  <sheetViews>
    <sheetView workbookViewId="0">
      <pane ySplit="1" topLeftCell="A2" activePane="bottomLeft" state="frozen"/>
      <selection pane="bottomLeft"/>
    </sheetView>
  </sheetViews>
  <sheetFormatPr baseColWidth="10" defaultColWidth="8.88671875" defaultRowHeight="14.4" x14ac:dyDescent="0.3"/>
  <cols>
    <col min="1" max="1" width="19.88671875" customWidth="1"/>
    <col min="2" max="2" width="11.6640625" customWidth="1"/>
    <col min="3" max="3" width="8.109375" customWidth="1"/>
    <col min="4" max="4" width="11.33203125" customWidth="1"/>
    <col min="5" max="5" width="12.44140625" bestFit="1" customWidth="1"/>
    <col min="6" max="6" width="12.33203125" bestFit="1" customWidth="1"/>
  </cols>
  <sheetData>
    <row r="1" spans="1:8" x14ac:dyDescent="0.3">
      <c r="A1" s="5" t="s">
        <v>536</v>
      </c>
      <c r="B1" s="6" t="s">
        <v>537</v>
      </c>
      <c r="C1" s="110" t="s">
        <v>538</v>
      </c>
      <c r="D1" s="110"/>
      <c r="E1" s="39" t="s">
        <v>539</v>
      </c>
      <c r="F1" s="50" t="s">
        <v>540</v>
      </c>
    </row>
    <row r="2" spans="1:8" ht="16.8" customHeight="1" x14ac:dyDescent="0.3">
      <c r="A2" s="9" t="s">
        <v>13</v>
      </c>
      <c r="B2" s="45">
        <v>42675</v>
      </c>
      <c r="C2" s="14"/>
      <c r="D2" s="13">
        <v>0.25</v>
      </c>
      <c r="E2" s="40">
        <f>((B3+D3)-(B2+D2))*24</f>
        <v>5.0000000000582077</v>
      </c>
    </row>
    <row r="3" spans="1:8" x14ac:dyDescent="0.3">
      <c r="A3" s="20"/>
      <c r="B3" s="46">
        <v>42675</v>
      </c>
      <c r="C3" s="20"/>
      <c r="D3" s="27">
        <v>0.45833333333333331</v>
      </c>
      <c r="E3" s="42"/>
      <c r="F3">
        <f>((B4+D4)-(B3+D3))*24</f>
        <v>1.3333333333139308</v>
      </c>
    </row>
    <row r="4" spans="1:8" x14ac:dyDescent="0.3">
      <c r="A4" s="14" t="s">
        <v>534</v>
      </c>
      <c r="B4" s="46">
        <v>42675</v>
      </c>
      <c r="C4" s="14"/>
      <c r="D4" s="29">
        <v>0.51388888888888895</v>
      </c>
      <c r="E4" s="40">
        <f>((B5+D5)-(B4+D4))*24</f>
        <v>2.7499999998835847</v>
      </c>
    </row>
    <row r="5" spans="1:8" x14ac:dyDescent="0.3">
      <c r="A5" s="20"/>
      <c r="B5" s="46">
        <v>42675</v>
      </c>
      <c r="C5" s="20"/>
      <c r="D5" s="30">
        <v>0.62847222222222221</v>
      </c>
      <c r="E5" s="42"/>
      <c r="F5">
        <f>((B6+D6)-(B5+D5))*24</f>
        <v>0.25000000011641532</v>
      </c>
    </row>
    <row r="6" spans="1:8" x14ac:dyDescent="0.3">
      <c r="A6" s="14" t="s">
        <v>535</v>
      </c>
      <c r="B6" s="46">
        <v>42675</v>
      </c>
      <c r="C6" s="14"/>
      <c r="D6" s="29">
        <v>0.63888888888888895</v>
      </c>
      <c r="E6" s="40">
        <f>((B7+D7)-(B6+D6))*24</f>
        <v>2.6666666666278616</v>
      </c>
    </row>
    <row r="7" spans="1:8" x14ac:dyDescent="0.3">
      <c r="A7" s="20"/>
      <c r="B7" s="46">
        <v>42675</v>
      </c>
      <c r="C7" s="20"/>
      <c r="D7" s="30">
        <v>0.75</v>
      </c>
      <c r="E7" s="42"/>
      <c r="F7">
        <f t="shared" ref="F7:F69" si="0">((B8+D8)-(B7+D7))*24</f>
        <v>9.1666666666860692</v>
      </c>
    </row>
    <row r="8" spans="1:8" x14ac:dyDescent="0.3">
      <c r="A8" s="14" t="s">
        <v>530</v>
      </c>
      <c r="B8" s="47">
        <v>42676</v>
      </c>
      <c r="C8" s="14"/>
      <c r="D8" s="31">
        <v>0.13194444444444445</v>
      </c>
      <c r="E8" s="40">
        <f>((B9+D9)-(B8+D8))*24</f>
        <v>1.5833333332557231</v>
      </c>
    </row>
    <row r="9" spans="1:8" x14ac:dyDescent="0.3">
      <c r="A9" s="20"/>
      <c r="B9" s="47">
        <v>42676</v>
      </c>
      <c r="C9" s="20"/>
      <c r="D9" s="30">
        <v>0.19791666666666666</v>
      </c>
      <c r="E9" s="41"/>
      <c r="F9">
        <f t="shared" si="0"/>
        <v>3.2500000001164153</v>
      </c>
    </row>
    <row r="10" spans="1:8" x14ac:dyDescent="0.3">
      <c r="A10" s="14" t="s">
        <v>190</v>
      </c>
      <c r="B10" s="47">
        <v>42676</v>
      </c>
      <c r="C10" s="14"/>
      <c r="D10" s="31">
        <v>0.33333333333333331</v>
      </c>
      <c r="E10" s="40">
        <f>((B11+D11)-(B10+D10))*24</f>
        <v>3.4999999998835847</v>
      </c>
    </row>
    <row r="11" spans="1:8" x14ac:dyDescent="0.3">
      <c r="A11" s="20"/>
      <c r="B11" s="47">
        <v>42676</v>
      </c>
      <c r="C11" s="20"/>
      <c r="D11" s="30">
        <v>0.47916666666666669</v>
      </c>
      <c r="E11" s="42"/>
      <c r="F11">
        <f t="shared" si="0"/>
        <v>5.0000000000582077</v>
      </c>
    </row>
    <row r="12" spans="1:8" x14ac:dyDescent="0.3">
      <c r="A12" t="s">
        <v>531</v>
      </c>
      <c r="B12" s="47">
        <v>42676</v>
      </c>
      <c r="D12" s="7">
        <v>0.6875</v>
      </c>
      <c r="E12" s="40">
        <f>((B13+D13)-(B12+D12))*24</f>
        <v>4.5</v>
      </c>
    </row>
    <row r="13" spans="1:8" x14ac:dyDescent="0.3">
      <c r="B13" s="47">
        <v>42676</v>
      </c>
      <c r="D13" s="7">
        <v>0.875</v>
      </c>
      <c r="E13" s="42"/>
      <c r="F13">
        <f t="shared" si="0"/>
        <v>12.583333333313931</v>
      </c>
      <c r="H13" s="33"/>
    </row>
    <row r="14" spans="1:8" x14ac:dyDescent="0.3">
      <c r="A14" s="14" t="s">
        <v>532</v>
      </c>
      <c r="B14" s="47">
        <v>42677</v>
      </c>
      <c r="C14" s="14"/>
      <c r="D14" s="31">
        <v>0.39930555555555558</v>
      </c>
      <c r="E14" s="40">
        <f>((B15+D15)-(B14+D14))*24</f>
        <v>4.4166666667442769</v>
      </c>
    </row>
    <row r="15" spans="1:8" x14ac:dyDescent="0.3">
      <c r="A15" s="20"/>
      <c r="B15" s="47">
        <v>42677</v>
      </c>
      <c r="C15" s="20"/>
      <c r="D15" s="30">
        <v>0.58333333333333337</v>
      </c>
      <c r="E15" s="42"/>
      <c r="F15">
        <f t="shared" si="0"/>
        <v>0.99999999994179234</v>
      </c>
    </row>
    <row r="16" spans="1:8" x14ac:dyDescent="0.3">
      <c r="A16" t="s">
        <v>533</v>
      </c>
      <c r="B16" s="47">
        <v>42677</v>
      </c>
      <c r="D16" s="7">
        <v>0.625</v>
      </c>
      <c r="E16" s="40">
        <f>((B17+D17)-(B16+D16))*24</f>
        <v>3.9999999999417923</v>
      </c>
    </row>
    <row r="17" spans="1:8" x14ac:dyDescent="0.3">
      <c r="B17" s="47">
        <v>42677</v>
      </c>
      <c r="D17" s="7">
        <v>0.79166666666666663</v>
      </c>
      <c r="E17" s="41"/>
      <c r="F17">
        <f t="shared" si="0"/>
        <v>12.583333333313931</v>
      </c>
      <c r="H17" s="33"/>
    </row>
    <row r="18" spans="1:8" x14ac:dyDescent="0.3">
      <c r="A18" s="14" t="s">
        <v>531</v>
      </c>
      <c r="B18" s="47">
        <v>42678</v>
      </c>
      <c r="C18" s="14"/>
      <c r="D18" s="31">
        <v>0.31597222222222221</v>
      </c>
      <c r="E18" s="40">
        <f>((B19+D19)-(B18+D18))*24</f>
        <v>4.4166666667442769</v>
      </c>
    </row>
    <row r="19" spans="1:8" x14ac:dyDescent="0.3">
      <c r="A19" s="20"/>
      <c r="B19" s="47">
        <v>42678</v>
      </c>
      <c r="C19" s="20"/>
      <c r="D19" s="30">
        <v>0.5</v>
      </c>
      <c r="E19" s="42"/>
      <c r="F19">
        <f t="shared" si="0"/>
        <v>5.0833333333139308</v>
      </c>
    </row>
    <row r="20" spans="1:8" x14ac:dyDescent="0.3">
      <c r="A20" t="s">
        <v>190</v>
      </c>
      <c r="B20" s="47">
        <v>42678</v>
      </c>
      <c r="D20" s="7">
        <v>0.71180555555555547</v>
      </c>
      <c r="E20" s="43">
        <f>((B21+D21)-(B20+D20))*24</f>
        <v>2.0000000000582077</v>
      </c>
    </row>
    <row r="21" spans="1:8" x14ac:dyDescent="0.3">
      <c r="B21" s="47">
        <v>42678</v>
      </c>
      <c r="D21" s="7">
        <v>0.79513888888888884</v>
      </c>
      <c r="E21" s="44"/>
      <c r="F21">
        <f t="shared" si="0"/>
        <v>10.916666666627862</v>
      </c>
    </row>
    <row r="22" spans="1:8" x14ac:dyDescent="0.3">
      <c r="A22" s="14" t="s">
        <v>13</v>
      </c>
      <c r="B22" s="47">
        <v>42679</v>
      </c>
      <c r="C22" s="14"/>
      <c r="D22" s="31">
        <v>0.25</v>
      </c>
      <c r="E22" s="40">
        <f>((B23+D23)-(B22+D22))*24</f>
        <v>5.0000000000582077</v>
      </c>
    </row>
    <row r="23" spans="1:8" x14ac:dyDescent="0.3">
      <c r="A23" s="20"/>
      <c r="B23" s="47">
        <v>42679</v>
      </c>
      <c r="C23" s="20"/>
      <c r="D23" s="30">
        <v>0.45833333333333331</v>
      </c>
      <c r="E23" s="42"/>
      <c r="F23">
        <f t="shared" si="0"/>
        <v>1.3333333333139308</v>
      </c>
    </row>
    <row r="24" spans="1:8" x14ac:dyDescent="0.3">
      <c r="A24" t="s">
        <v>534</v>
      </c>
      <c r="B24" s="47">
        <v>42679</v>
      </c>
      <c r="D24" s="7">
        <v>0.51388888888888895</v>
      </c>
      <c r="E24" s="40">
        <f>((B25+D25)-(B24+D24))*24</f>
        <v>2.7499999998835847</v>
      </c>
    </row>
    <row r="25" spans="1:8" x14ac:dyDescent="0.3">
      <c r="A25" s="20"/>
      <c r="B25" s="52">
        <v>42679</v>
      </c>
      <c r="C25" s="20"/>
      <c r="D25" s="30">
        <v>0.62847222222222221</v>
      </c>
      <c r="E25" s="42"/>
      <c r="F25">
        <f t="shared" si="0"/>
        <v>0.25000000011641532</v>
      </c>
    </row>
    <row r="26" spans="1:8" x14ac:dyDescent="0.3">
      <c r="A26" t="s">
        <v>535</v>
      </c>
      <c r="B26" s="51">
        <v>42679</v>
      </c>
      <c r="D26" s="7">
        <v>0.63888888888888895</v>
      </c>
      <c r="E26" s="41">
        <f>((B27+D27)-(B26+D26))*24</f>
        <v>2.6666666666278616</v>
      </c>
    </row>
    <row r="27" spans="1:8" x14ac:dyDescent="0.3">
      <c r="B27" s="47">
        <v>42679</v>
      </c>
      <c r="D27" s="7">
        <v>0.75</v>
      </c>
      <c r="E27" s="42"/>
      <c r="F27">
        <f t="shared" si="0"/>
        <v>9.1666666666860692</v>
      </c>
    </row>
    <row r="28" spans="1:8" x14ac:dyDescent="0.3">
      <c r="A28" s="14" t="s">
        <v>530</v>
      </c>
      <c r="B28" s="47">
        <v>42680</v>
      </c>
      <c r="C28" s="14"/>
      <c r="D28" s="31">
        <v>0.13194444444444445</v>
      </c>
      <c r="E28" s="40">
        <f>((B29+D29)-(B28+D28))*24</f>
        <v>4.8333333333721384</v>
      </c>
    </row>
    <row r="29" spans="1:8" x14ac:dyDescent="0.3">
      <c r="A29" s="20"/>
      <c r="B29" s="47">
        <v>42680</v>
      </c>
      <c r="C29" s="20"/>
      <c r="D29" s="30">
        <v>0.33333333333333331</v>
      </c>
      <c r="E29" s="42"/>
      <c r="F29">
        <f t="shared" si="0"/>
        <v>3.3333333331975155</v>
      </c>
    </row>
    <row r="30" spans="1:8" x14ac:dyDescent="0.3">
      <c r="A30" t="s">
        <v>190</v>
      </c>
      <c r="B30" s="47">
        <v>42680</v>
      </c>
      <c r="D30" s="7">
        <v>0.47222222222222227</v>
      </c>
      <c r="E30" s="40">
        <f>((B31+D31)-(B30+D30))*24</f>
        <v>3.6666666667442769</v>
      </c>
    </row>
    <row r="31" spans="1:8" x14ac:dyDescent="0.3">
      <c r="B31" s="47">
        <v>42680</v>
      </c>
      <c r="D31" s="7">
        <v>0.625</v>
      </c>
      <c r="E31" s="42"/>
      <c r="F31">
        <f t="shared" si="0"/>
        <v>5.0000000000582077</v>
      </c>
    </row>
    <row r="32" spans="1:8" x14ac:dyDescent="0.3">
      <c r="A32" s="14" t="s">
        <v>531</v>
      </c>
      <c r="B32" s="47">
        <v>42680</v>
      </c>
      <c r="C32" s="14"/>
      <c r="D32" s="31">
        <v>0.83333333333333337</v>
      </c>
      <c r="E32" s="40">
        <f>((B33+D33)-(B32+D32))*24</f>
        <v>3.9997222220990807</v>
      </c>
    </row>
    <row r="33" spans="1:6" x14ac:dyDescent="0.3">
      <c r="A33" s="20"/>
      <c r="B33" s="47">
        <v>42680</v>
      </c>
      <c r="C33" s="20"/>
      <c r="D33" s="30">
        <v>0.99998842592592585</v>
      </c>
      <c r="E33" s="42"/>
      <c r="F33">
        <f t="shared" si="0"/>
        <v>5.0002777779009193</v>
      </c>
    </row>
    <row r="34" spans="1:6" x14ac:dyDescent="0.3">
      <c r="A34" t="s">
        <v>190</v>
      </c>
      <c r="B34" s="48">
        <v>42681</v>
      </c>
      <c r="D34" s="7">
        <v>0.20833333333333334</v>
      </c>
      <c r="E34" s="40">
        <f>((B35+D35)-(B34+D34))*24</f>
        <v>6</v>
      </c>
    </row>
    <row r="35" spans="1:6" x14ac:dyDescent="0.3">
      <c r="B35" s="48">
        <v>42681</v>
      </c>
      <c r="D35" s="7">
        <v>0.45833333333333331</v>
      </c>
      <c r="E35" s="42"/>
      <c r="F35">
        <f t="shared" si="0"/>
        <v>3.3333333331975155</v>
      </c>
    </row>
    <row r="36" spans="1:6" x14ac:dyDescent="0.3">
      <c r="A36" s="14" t="s">
        <v>530</v>
      </c>
      <c r="B36" s="48">
        <v>42681</v>
      </c>
      <c r="C36" s="14"/>
      <c r="D36" s="31">
        <v>0.59722222222222221</v>
      </c>
      <c r="E36" s="40">
        <f>((B37+D37)-(B36+D36))*24</f>
        <v>6.9166666666860692</v>
      </c>
    </row>
    <row r="37" spans="1:6" x14ac:dyDescent="0.3">
      <c r="A37" s="20"/>
      <c r="B37" s="48">
        <v>42681</v>
      </c>
      <c r="C37" s="20"/>
      <c r="D37" s="30">
        <v>0.88541666666666663</v>
      </c>
      <c r="E37" s="42"/>
      <c r="F37">
        <f t="shared" si="0"/>
        <v>8.7500000000582077</v>
      </c>
    </row>
    <row r="38" spans="1:6" x14ac:dyDescent="0.3">
      <c r="A38" s="9" t="s">
        <v>13</v>
      </c>
      <c r="B38" s="45">
        <v>42682</v>
      </c>
      <c r="C38" s="14"/>
      <c r="D38" s="13">
        <v>0.25</v>
      </c>
      <c r="E38" s="40">
        <f>((B39+D39)-(B38+D38))*24</f>
        <v>5.0000000000582077</v>
      </c>
    </row>
    <row r="39" spans="1:6" x14ac:dyDescent="0.3">
      <c r="A39" s="20"/>
      <c r="B39" s="46">
        <v>42682</v>
      </c>
      <c r="C39" s="20"/>
      <c r="D39" s="27">
        <v>0.45833333333333331</v>
      </c>
      <c r="E39" s="42"/>
      <c r="F39">
        <f>((B40+D40)-(B39+D39))*24</f>
        <v>1.3333333333139308</v>
      </c>
    </row>
    <row r="40" spans="1:6" x14ac:dyDescent="0.3">
      <c r="A40" s="14" t="s">
        <v>534</v>
      </c>
      <c r="B40" s="46">
        <v>42682</v>
      </c>
      <c r="C40" s="14"/>
      <c r="D40" s="29">
        <v>0.51388888888888895</v>
      </c>
      <c r="E40" s="40">
        <f>((B41+D41)-(B40+D40))*24</f>
        <v>2.7499999998835847</v>
      </c>
    </row>
    <row r="41" spans="1:6" x14ac:dyDescent="0.3">
      <c r="A41" s="20"/>
      <c r="B41" s="46">
        <v>42682</v>
      </c>
      <c r="C41" s="20"/>
      <c r="D41" s="30">
        <v>0.62847222222222221</v>
      </c>
      <c r="E41" s="42"/>
      <c r="F41">
        <f>((B42+D42)-(B41+D41))*24</f>
        <v>0.25000000011641532</v>
      </c>
    </row>
    <row r="42" spans="1:6" x14ac:dyDescent="0.3">
      <c r="A42" s="14" t="s">
        <v>535</v>
      </c>
      <c r="B42" s="46">
        <v>42682</v>
      </c>
      <c r="C42" s="14"/>
      <c r="D42" s="29">
        <v>0.63888888888888895</v>
      </c>
      <c r="E42" s="40">
        <f>((B43+D43)-(B42+D42))*24</f>
        <v>2.6666666666278616</v>
      </c>
    </row>
    <row r="43" spans="1:6" x14ac:dyDescent="0.3">
      <c r="A43" s="20"/>
      <c r="B43" s="46">
        <v>42682</v>
      </c>
      <c r="C43" s="20"/>
      <c r="D43" s="30">
        <v>0.75</v>
      </c>
      <c r="E43" s="42"/>
      <c r="F43">
        <f t="shared" si="0"/>
        <v>9.1666666666860692</v>
      </c>
    </row>
    <row r="44" spans="1:6" x14ac:dyDescent="0.3">
      <c r="A44" s="14" t="s">
        <v>530</v>
      </c>
      <c r="B44" s="47">
        <v>42683</v>
      </c>
      <c r="C44" s="14"/>
      <c r="D44" s="31">
        <v>0.13194444444444445</v>
      </c>
      <c r="E44" s="40">
        <f>((B45+D45)-(B44+D44))*24</f>
        <v>1.5833333332557231</v>
      </c>
    </row>
    <row r="45" spans="1:6" x14ac:dyDescent="0.3">
      <c r="A45" s="20"/>
      <c r="B45" s="47">
        <v>42683</v>
      </c>
      <c r="C45" s="20"/>
      <c r="D45" s="30">
        <v>0.19791666666666666</v>
      </c>
      <c r="E45" s="41"/>
      <c r="F45">
        <f t="shared" si="0"/>
        <v>3.2500000001164153</v>
      </c>
    </row>
    <row r="46" spans="1:6" x14ac:dyDescent="0.3">
      <c r="A46" s="14" t="s">
        <v>190</v>
      </c>
      <c r="B46" s="47">
        <v>42683</v>
      </c>
      <c r="C46" s="14"/>
      <c r="D46" s="31">
        <v>0.33333333333333331</v>
      </c>
      <c r="E46" s="40">
        <f>((B47+D47)-(B46+D46))*24</f>
        <v>3.4999999998835847</v>
      </c>
    </row>
    <row r="47" spans="1:6" x14ac:dyDescent="0.3">
      <c r="A47" s="20"/>
      <c r="B47" s="47">
        <v>42683</v>
      </c>
      <c r="C47" s="20"/>
      <c r="D47" s="30">
        <v>0.47916666666666669</v>
      </c>
      <c r="E47" s="42"/>
      <c r="F47">
        <f t="shared" si="0"/>
        <v>5.0000000000582077</v>
      </c>
    </row>
    <row r="48" spans="1:6" x14ac:dyDescent="0.3">
      <c r="A48" t="s">
        <v>531</v>
      </c>
      <c r="B48" s="47">
        <v>42683</v>
      </c>
      <c r="D48" s="7">
        <v>0.6875</v>
      </c>
      <c r="E48" s="40">
        <f>((B49+D49)-(B48+D48))*24</f>
        <v>4.5</v>
      </c>
    </row>
    <row r="49" spans="1:6" x14ac:dyDescent="0.3">
      <c r="B49" s="47">
        <v>42683</v>
      </c>
      <c r="D49" s="7">
        <v>0.875</v>
      </c>
      <c r="E49" s="42"/>
      <c r="F49">
        <f t="shared" si="0"/>
        <v>12.583333333313931</v>
      </c>
    </row>
    <row r="50" spans="1:6" x14ac:dyDescent="0.3">
      <c r="A50" s="14" t="s">
        <v>532</v>
      </c>
      <c r="B50" s="47">
        <v>42684</v>
      </c>
      <c r="C50" s="14"/>
      <c r="D50" s="31">
        <v>0.39930555555555558</v>
      </c>
      <c r="E50" s="40">
        <f>((B51+D51)-(B50+D50))*24</f>
        <v>4.4166666667442769</v>
      </c>
    </row>
    <row r="51" spans="1:6" x14ac:dyDescent="0.3">
      <c r="A51" s="20"/>
      <c r="B51" s="47">
        <v>42684</v>
      </c>
      <c r="C51" s="20"/>
      <c r="D51" s="30">
        <v>0.58333333333333337</v>
      </c>
      <c r="E51" s="42"/>
      <c r="F51">
        <f t="shared" si="0"/>
        <v>0.99999999994179234</v>
      </c>
    </row>
    <row r="52" spans="1:6" x14ac:dyDescent="0.3">
      <c r="A52" t="s">
        <v>533</v>
      </c>
      <c r="B52" s="47">
        <v>42684</v>
      </c>
      <c r="D52" s="7">
        <v>0.625</v>
      </c>
      <c r="E52" s="40">
        <f>((B53+D53)-(B52+D52))*24</f>
        <v>3.9999999999417923</v>
      </c>
    </row>
    <row r="53" spans="1:6" x14ac:dyDescent="0.3">
      <c r="B53" s="47">
        <v>42684</v>
      </c>
      <c r="D53" s="7">
        <v>0.79166666666666663</v>
      </c>
      <c r="E53" s="41"/>
      <c r="F53">
        <f t="shared" si="0"/>
        <v>12.583333333313931</v>
      </c>
    </row>
    <row r="54" spans="1:6" x14ac:dyDescent="0.3">
      <c r="A54" s="14" t="s">
        <v>531</v>
      </c>
      <c r="B54" s="47">
        <v>42685</v>
      </c>
      <c r="C54" s="14"/>
      <c r="D54" s="31">
        <v>0.31597222222222221</v>
      </c>
      <c r="E54" s="40">
        <f>((B55+D55)-(B54+D54))*24</f>
        <v>4.4166666667442769</v>
      </c>
    </row>
    <row r="55" spans="1:6" x14ac:dyDescent="0.3">
      <c r="A55" s="20"/>
      <c r="B55" s="47">
        <v>42685</v>
      </c>
      <c r="C55" s="20"/>
      <c r="D55" s="30">
        <v>0.5</v>
      </c>
      <c r="E55" s="42"/>
      <c r="F55">
        <f t="shared" si="0"/>
        <v>5.0833333333139308</v>
      </c>
    </row>
    <row r="56" spans="1:6" x14ac:dyDescent="0.3">
      <c r="A56" t="s">
        <v>190</v>
      </c>
      <c r="B56" s="47">
        <v>42685</v>
      </c>
      <c r="D56" s="7">
        <v>0.71180555555555547</v>
      </c>
      <c r="E56" s="43">
        <f>((B57+D57)-(B56+D56))*24</f>
        <v>2.0000000000582077</v>
      </c>
    </row>
    <row r="57" spans="1:6" x14ac:dyDescent="0.3">
      <c r="B57" s="47">
        <v>42685</v>
      </c>
      <c r="D57" s="7">
        <v>0.79513888888888884</v>
      </c>
      <c r="E57" s="44"/>
      <c r="F57">
        <f t="shared" si="0"/>
        <v>10.916666666627862</v>
      </c>
    </row>
    <row r="58" spans="1:6" x14ac:dyDescent="0.3">
      <c r="A58" s="14" t="s">
        <v>13</v>
      </c>
      <c r="B58" s="47">
        <v>42686</v>
      </c>
      <c r="C58" s="14"/>
      <c r="D58" s="31">
        <v>0.25</v>
      </c>
      <c r="E58" s="40">
        <f>((B59+D59)-(B58+D58))*24</f>
        <v>5.0000000000582077</v>
      </c>
    </row>
    <row r="59" spans="1:6" x14ac:dyDescent="0.3">
      <c r="A59" s="20"/>
      <c r="B59" s="47">
        <v>42686</v>
      </c>
      <c r="C59" s="20"/>
      <c r="D59" s="30">
        <v>0.45833333333333331</v>
      </c>
      <c r="E59" s="42"/>
      <c r="F59">
        <f t="shared" si="0"/>
        <v>1.3333333333139308</v>
      </c>
    </row>
    <row r="60" spans="1:6" x14ac:dyDescent="0.3">
      <c r="A60" t="s">
        <v>534</v>
      </c>
      <c r="B60" s="47">
        <v>42686</v>
      </c>
      <c r="D60" s="7">
        <v>0.51388888888888895</v>
      </c>
      <c r="E60" s="40">
        <f>((B61+D61)-(B60+D60))*24</f>
        <v>2.7499999998835847</v>
      </c>
    </row>
    <row r="61" spans="1:6" x14ac:dyDescent="0.3">
      <c r="A61" s="20"/>
      <c r="B61" s="47">
        <v>42686</v>
      </c>
      <c r="C61" s="20"/>
      <c r="D61" s="30">
        <v>0.62847222222222221</v>
      </c>
      <c r="E61" s="42"/>
      <c r="F61">
        <f t="shared" si="0"/>
        <v>0.25000000011641532</v>
      </c>
    </row>
    <row r="62" spans="1:6" x14ac:dyDescent="0.3">
      <c r="A62" t="s">
        <v>535</v>
      </c>
      <c r="B62" s="47">
        <v>42686</v>
      </c>
      <c r="D62" s="7">
        <v>0.63888888888888895</v>
      </c>
      <c r="E62" s="41">
        <f>((B63+D63)-(B62+D62))*24</f>
        <v>2.6666666666278616</v>
      </c>
    </row>
    <row r="63" spans="1:6" x14ac:dyDescent="0.3">
      <c r="B63" s="47">
        <v>42686</v>
      </c>
      <c r="D63" s="7">
        <v>0.75</v>
      </c>
      <c r="E63" s="42"/>
      <c r="F63">
        <f t="shared" si="0"/>
        <v>9.1666666666860692</v>
      </c>
    </row>
    <row r="64" spans="1:6" x14ac:dyDescent="0.3">
      <c r="A64" s="14" t="s">
        <v>530</v>
      </c>
      <c r="B64" s="47">
        <v>42687</v>
      </c>
      <c r="C64" s="14"/>
      <c r="D64" s="31">
        <v>0.13194444444444445</v>
      </c>
      <c r="E64" s="40">
        <f>((B65+D65)-(B64+D64))*24</f>
        <v>4.8333333333721384</v>
      </c>
    </row>
    <row r="65" spans="1:6" x14ac:dyDescent="0.3">
      <c r="A65" s="20"/>
      <c r="B65" s="47">
        <v>42687</v>
      </c>
      <c r="C65" s="20"/>
      <c r="D65" s="30">
        <v>0.33333333333333331</v>
      </c>
      <c r="E65" s="42"/>
      <c r="F65">
        <f t="shared" si="0"/>
        <v>3.3333333331975155</v>
      </c>
    </row>
    <row r="66" spans="1:6" x14ac:dyDescent="0.3">
      <c r="A66" t="s">
        <v>190</v>
      </c>
      <c r="B66" s="47">
        <v>42687</v>
      </c>
      <c r="D66" s="7">
        <v>0.47222222222222227</v>
      </c>
      <c r="E66" s="40">
        <f>((B67+D67)-(B66+D66))*24</f>
        <v>3.6666666667442769</v>
      </c>
    </row>
    <row r="67" spans="1:6" x14ac:dyDescent="0.3">
      <c r="B67" s="47">
        <v>42687</v>
      </c>
      <c r="D67" s="7">
        <v>0.625</v>
      </c>
      <c r="E67" s="42"/>
      <c r="F67">
        <f t="shared" si="0"/>
        <v>5.0000000000582077</v>
      </c>
    </row>
    <row r="68" spans="1:6" x14ac:dyDescent="0.3">
      <c r="A68" s="14" t="s">
        <v>531</v>
      </c>
      <c r="B68" s="47">
        <v>42687</v>
      </c>
      <c r="C68" s="14"/>
      <c r="D68" s="31">
        <v>0.83333333333333337</v>
      </c>
      <c r="E68" s="40">
        <f>((B69+D69)-(B68+D68))*24</f>
        <v>3.9997222220990807</v>
      </c>
    </row>
    <row r="69" spans="1:6" x14ac:dyDescent="0.3">
      <c r="A69" s="20"/>
      <c r="B69" s="47">
        <v>42687</v>
      </c>
      <c r="C69" s="20"/>
      <c r="D69" s="30">
        <v>0.99998842592592585</v>
      </c>
      <c r="E69" s="42"/>
      <c r="F69">
        <f t="shared" si="0"/>
        <v>5.0002777779009193</v>
      </c>
    </row>
    <row r="70" spans="1:6" x14ac:dyDescent="0.3">
      <c r="A70" t="s">
        <v>190</v>
      </c>
      <c r="B70" s="48">
        <v>42688</v>
      </c>
      <c r="D70" s="7">
        <v>0.20833333333333334</v>
      </c>
      <c r="E70" s="40">
        <f>((B71+D71)-(B70+D70))*24</f>
        <v>6</v>
      </c>
    </row>
    <row r="71" spans="1:6" x14ac:dyDescent="0.3">
      <c r="B71" s="48">
        <v>42688</v>
      </c>
      <c r="D71" s="7">
        <v>0.45833333333333331</v>
      </c>
      <c r="E71" s="42"/>
      <c r="F71">
        <f t="shared" ref="F71:F73" si="1">((B72+D72)-(B71+D71))*24</f>
        <v>3.3333333331975155</v>
      </c>
    </row>
    <row r="72" spans="1:6" x14ac:dyDescent="0.3">
      <c r="A72" s="14" t="s">
        <v>530</v>
      </c>
      <c r="B72" s="48">
        <v>42688</v>
      </c>
      <c r="C72" s="14"/>
      <c r="D72" s="31">
        <v>0.59722222222222221</v>
      </c>
      <c r="E72" s="40">
        <f>((B73+D73)-(B72+D72))*24</f>
        <v>6.9166666666860692</v>
      </c>
    </row>
    <row r="73" spans="1:6" x14ac:dyDescent="0.3">
      <c r="A73" s="20"/>
      <c r="B73" s="48">
        <v>42688</v>
      </c>
      <c r="C73" s="20"/>
      <c r="D73" s="30">
        <v>0.88541666666666663</v>
      </c>
      <c r="E73" s="42"/>
      <c r="F73">
        <f t="shared" si="1"/>
        <v>8.7500000000582077</v>
      </c>
    </row>
    <row r="74" spans="1:6" x14ac:dyDescent="0.3">
      <c r="A74" s="9" t="s">
        <v>13</v>
      </c>
      <c r="B74" s="45">
        <v>42689</v>
      </c>
      <c r="C74" s="14"/>
      <c r="D74" s="13">
        <v>0.25</v>
      </c>
      <c r="E74" s="40">
        <f>((B75+D75)-(B74+D74))*24</f>
        <v>5.0000000000582077</v>
      </c>
    </row>
    <row r="75" spans="1:6" x14ac:dyDescent="0.3">
      <c r="A75" s="20"/>
      <c r="B75" s="45">
        <v>42689</v>
      </c>
      <c r="C75" s="20"/>
      <c r="D75" s="27">
        <v>0.45833333333333331</v>
      </c>
      <c r="E75" s="42"/>
      <c r="F75">
        <f>((B76+D76)-(B75+D75))*24</f>
        <v>1.3333333333139308</v>
      </c>
    </row>
    <row r="76" spans="1:6" x14ac:dyDescent="0.3">
      <c r="A76" s="14" t="s">
        <v>534</v>
      </c>
      <c r="B76" s="45">
        <v>42689</v>
      </c>
      <c r="C76" s="14"/>
      <c r="D76" s="29">
        <v>0.51388888888888895</v>
      </c>
      <c r="E76" s="40">
        <f>((B77+D77)-(B76+D76))*24</f>
        <v>2.7499999998835847</v>
      </c>
    </row>
    <row r="77" spans="1:6" x14ac:dyDescent="0.3">
      <c r="A77" s="20"/>
      <c r="B77" s="45">
        <v>42689</v>
      </c>
      <c r="C77" s="20"/>
      <c r="D77" s="30">
        <v>0.62847222222222221</v>
      </c>
      <c r="E77" s="42"/>
      <c r="F77">
        <f>((B78+D78)-(B77+D77))*24</f>
        <v>0.25000000011641532</v>
      </c>
    </row>
    <row r="78" spans="1:6" x14ac:dyDescent="0.3">
      <c r="A78" s="14" t="s">
        <v>535</v>
      </c>
      <c r="B78" s="45">
        <v>42689</v>
      </c>
      <c r="C78" s="14"/>
      <c r="D78" s="29">
        <v>0.63888888888888895</v>
      </c>
      <c r="E78" s="40">
        <f>((B79+D79)-(B78+D78))*24</f>
        <v>2.6666666666278616</v>
      </c>
    </row>
    <row r="79" spans="1:6" x14ac:dyDescent="0.3">
      <c r="A79" s="20"/>
      <c r="B79" s="45">
        <v>42689</v>
      </c>
      <c r="C79" s="20"/>
      <c r="D79" s="30">
        <v>0.75</v>
      </c>
      <c r="E79" s="42"/>
      <c r="F79">
        <f t="shared" ref="F79:F109" si="2">((B80+D80)-(B79+D79))*24</f>
        <v>9.1666666666860692</v>
      </c>
    </row>
    <row r="80" spans="1:6" x14ac:dyDescent="0.3">
      <c r="A80" s="14" t="s">
        <v>530</v>
      </c>
      <c r="B80" s="47">
        <v>42690</v>
      </c>
      <c r="C80" s="14"/>
      <c r="D80" s="31">
        <v>0.13194444444444445</v>
      </c>
      <c r="E80" s="40">
        <f>((B81+D81)-(B80+D80))*24</f>
        <v>1.5833333332557231</v>
      </c>
    </row>
    <row r="81" spans="1:6" x14ac:dyDescent="0.3">
      <c r="A81" s="20"/>
      <c r="B81" s="47">
        <v>42690</v>
      </c>
      <c r="C81" s="20"/>
      <c r="D81" s="30">
        <v>0.19791666666666666</v>
      </c>
      <c r="E81" s="41"/>
      <c r="F81">
        <f t="shared" si="2"/>
        <v>3.2500000001164153</v>
      </c>
    </row>
    <row r="82" spans="1:6" x14ac:dyDescent="0.3">
      <c r="A82" s="14" t="s">
        <v>190</v>
      </c>
      <c r="B82" s="47">
        <v>42690</v>
      </c>
      <c r="C82" s="14"/>
      <c r="D82" s="31">
        <v>0.33333333333333331</v>
      </c>
      <c r="E82" s="40">
        <f>((B83+D83)-(B82+D82))*24</f>
        <v>3.4999999998835847</v>
      </c>
    </row>
    <row r="83" spans="1:6" x14ac:dyDescent="0.3">
      <c r="A83" s="20"/>
      <c r="B83" s="47">
        <v>42690</v>
      </c>
      <c r="C83" s="20"/>
      <c r="D83" s="30">
        <v>0.47916666666666669</v>
      </c>
      <c r="E83" s="42"/>
      <c r="F83">
        <f t="shared" si="2"/>
        <v>5.0000000000582077</v>
      </c>
    </row>
    <row r="84" spans="1:6" x14ac:dyDescent="0.3">
      <c r="A84" t="s">
        <v>531</v>
      </c>
      <c r="B84" s="47">
        <v>42690</v>
      </c>
      <c r="D84" s="7">
        <v>0.6875</v>
      </c>
      <c r="E84" s="40">
        <f>((B85+D85)-(B84+D84))*24</f>
        <v>4.5</v>
      </c>
    </row>
    <row r="85" spans="1:6" x14ac:dyDescent="0.3">
      <c r="B85" s="47">
        <v>42690</v>
      </c>
      <c r="D85" s="7">
        <v>0.875</v>
      </c>
      <c r="E85" s="42"/>
      <c r="F85">
        <f t="shared" si="2"/>
        <v>12.583333333313931</v>
      </c>
    </row>
    <row r="86" spans="1:6" x14ac:dyDescent="0.3">
      <c r="A86" s="14" t="s">
        <v>532</v>
      </c>
      <c r="B86" s="47">
        <v>42691</v>
      </c>
      <c r="C86" s="14"/>
      <c r="D86" s="31">
        <v>0.39930555555555558</v>
      </c>
      <c r="E86" s="40">
        <f>((B87+D87)-(B86+D86))*24</f>
        <v>4.4166666667442769</v>
      </c>
    </row>
    <row r="87" spans="1:6" x14ac:dyDescent="0.3">
      <c r="A87" s="20"/>
      <c r="B87" s="47">
        <v>42691</v>
      </c>
      <c r="C87" s="20"/>
      <c r="D87" s="30">
        <v>0.58333333333333337</v>
      </c>
      <c r="E87" s="42"/>
      <c r="F87">
        <f t="shared" si="2"/>
        <v>0.99999999994179234</v>
      </c>
    </row>
    <row r="88" spans="1:6" x14ac:dyDescent="0.3">
      <c r="A88" t="s">
        <v>533</v>
      </c>
      <c r="B88" s="47">
        <v>42691</v>
      </c>
      <c r="D88" s="7">
        <v>0.625</v>
      </c>
      <c r="E88" s="40">
        <f>((B89+D89)-(B88+D88))*24</f>
        <v>3.9999999999417923</v>
      </c>
    </row>
    <row r="89" spans="1:6" x14ac:dyDescent="0.3">
      <c r="B89" s="47">
        <v>42691</v>
      </c>
      <c r="D89" s="7">
        <v>0.79166666666666663</v>
      </c>
      <c r="E89" s="41"/>
      <c r="F89">
        <f t="shared" si="2"/>
        <v>12.583333333313931</v>
      </c>
    </row>
    <row r="90" spans="1:6" x14ac:dyDescent="0.3">
      <c r="A90" s="14" t="s">
        <v>531</v>
      </c>
      <c r="B90" s="47">
        <v>42692</v>
      </c>
      <c r="C90" s="14"/>
      <c r="D90" s="31">
        <v>0.31597222222222221</v>
      </c>
      <c r="E90" s="40">
        <f>((B91+D91)-(B90+D90))*24</f>
        <v>4.4166666667442769</v>
      </c>
    </row>
    <row r="91" spans="1:6" x14ac:dyDescent="0.3">
      <c r="A91" s="20"/>
      <c r="B91" s="47">
        <v>42692</v>
      </c>
      <c r="C91" s="20"/>
      <c r="D91" s="30">
        <v>0.5</v>
      </c>
      <c r="E91" s="42"/>
      <c r="F91">
        <f t="shared" si="2"/>
        <v>5.0833333333139308</v>
      </c>
    </row>
    <row r="92" spans="1:6" x14ac:dyDescent="0.3">
      <c r="A92" t="s">
        <v>190</v>
      </c>
      <c r="B92" s="47">
        <v>42692</v>
      </c>
      <c r="D92" s="7">
        <v>0.71180555555555547</v>
      </c>
      <c r="E92" s="43">
        <f>((B93+D93)-(B92+D92))*24</f>
        <v>2.0000000000582077</v>
      </c>
    </row>
    <row r="93" spans="1:6" x14ac:dyDescent="0.3">
      <c r="B93" s="47">
        <v>42692</v>
      </c>
      <c r="D93" s="7">
        <v>0.79513888888888884</v>
      </c>
      <c r="E93" s="44"/>
      <c r="F93">
        <f t="shared" si="2"/>
        <v>10.916666666627862</v>
      </c>
    </row>
    <row r="94" spans="1:6" x14ac:dyDescent="0.3">
      <c r="A94" s="14" t="s">
        <v>13</v>
      </c>
      <c r="B94" s="47">
        <v>42693</v>
      </c>
      <c r="C94" s="14"/>
      <c r="D94" s="31">
        <v>0.25</v>
      </c>
      <c r="E94" s="40">
        <f>((B95+D95)-(B94+D94))*24</f>
        <v>5.0000000000582077</v>
      </c>
    </row>
    <row r="95" spans="1:6" x14ac:dyDescent="0.3">
      <c r="A95" s="20"/>
      <c r="B95" s="47">
        <v>42693</v>
      </c>
      <c r="C95" s="20"/>
      <c r="D95" s="30">
        <v>0.45833333333333331</v>
      </c>
      <c r="E95" s="42"/>
      <c r="F95">
        <f t="shared" si="2"/>
        <v>1.3333333333139308</v>
      </c>
    </row>
    <row r="96" spans="1:6" x14ac:dyDescent="0.3">
      <c r="A96" t="s">
        <v>534</v>
      </c>
      <c r="B96" s="47">
        <v>42693</v>
      </c>
      <c r="D96" s="7">
        <v>0.51388888888888895</v>
      </c>
      <c r="E96" s="40">
        <f>((B97+D97)-(B96+D96))*24</f>
        <v>2.7499999998835847</v>
      </c>
    </row>
    <row r="97" spans="1:6" x14ac:dyDescent="0.3">
      <c r="A97" s="20"/>
      <c r="B97" s="47">
        <v>42693</v>
      </c>
      <c r="C97" s="20"/>
      <c r="D97" s="30">
        <v>0.62847222222222221</v>
      </c>
      <c r="E97" s="42"/>
      <c r="F97">
        <f t="shared" si="2"/>
        <v>0.25000000011641532</v>
      </c>
    </row>
    <row r="98" spans="1:6" x14ac:dyDescent="0.3">
      <c r="A98" t="s">
        <v>535</v>
      </c>
      <c r="B98" s="47">
        <v>42693</v>
      </c>
      <c r="D98" s="7">
        <v>0.63888888888888895</v>
      </c>
      <c r="E98" s="41">
        <f>((B99+D99)-(B98+D98))*24</f>
        <v>2.6666666666278616</v>
      </c>
    </row>
    <row r="99" spans="1:6" x14ac:dyDescent="0.3">
      <c r="B99" s="47">
        <v>42693</v>
      </c>
      <c r="D99" s="7">
        <v>0.75</v>
      </c>
      <c r="E99" s="42"/>
      <c r="F99">
        <f t="shared" si="2"/>
        <v>9.1666666666860692</v>
      </c>
    </row>
    <row r="100" spans="1:6" x14ac:dyDescent="0.3">
      <c r="A100" s="14" t="s">
        <v>530</v>
      </c>
      <c r="B100" s="47">
        <v>42694</v>
      </c>
      <c r="C100" s="14"/>
      <c r="D100" s="31">
        <v>0.13194444444444445</v>
      </c>
      <c r="E100" s="40">
        <f>((B101+D101)-(B100+D100))*24</f>
        <v>4.8333333333721384</v>
      </c>
    </row>
    <row r="101" spans="1:6" x14ac:dyDescent="0.3">
      <c r="A101" s="20"/>
      <c r="B101" s="47">
        <v>42694</v>
      </c>
      <c r="C101" s="20"/>
      <c r="D101" s="30">
        <v>0.33333333333333331</v>
      </c>
      <c r="E101" s="42"/>
      <c r="F101">
        <f t="shared" si="2"/>
        <v>3.3333333331975155</v>
      </c>
    </row>
    <row r="102" spans="1:6" x14ac:dyDescent="0.3">
      <c r="A102" t="s">
        <v>190</v>
      </c>
      <c r="B102" s="47">
        <v>42694</v>
      </c>
      <c r="D102" s="7">
        <v>0.47222222222222227</v>
      </c>
      <c r="E102" s="40">
        <f>((B103+D103)-(B102+D102))*24</f>
        <v>3.6666666667442769</v>
      </c>
    </row>
    <row r="103" spans="1:6" x14ac:dyDescent="0.3">
      <c r="B103" s="47">
        <v>42694</v>
      </c>
      <c r="D103" s="7">
        <v>0.625</v>
      </c>
      <c r="E103" s="42"/>
      <c r="F103">
        <f t="shared" si="2"/>
        <v>5.0000000000582077</v>
      </c>
    </row>
    <row r="104" spans="1:6" x14ac:dyDescent="0.3">
      <c r="A104" s="14" t="s">
        <v>531</v>
      </c>
      <c r="B104" s="47">
        <v>42694</v>
      </c>
      <c r="C104" s="14"/>
      <c r="D104" s="31">
        <v>0.83333333333333337</v>
      </c>
      <c r="E104" s="40">
        <f>((B105+D105)-(B104+D104))*24</f>
        <v>3.9997222220990807</v>
      </c>
    </row>
    <row r="105" spans="1:6" x14ac:dyDescent="0.3">
      <c r="A105" s="20"/>
      <c r="B105" s="47">
        <v>42694</v>
      </c>
      <c r="C105" s="20"/>
      <c r="D105" s="30">
        <v>0.99998842592592585</v>
      </c>
      <c r="E105" s="42"/>
      <c r="F105">
        <f t="shared" si="2"/>
        <v>5.0002777779009193</v>
      </c>
    </row>
    <row r="106" spans="1:6" x14ac:dyDescent="0.3">
      <c r="A106" t="s">
        <v>190</v>
      </c>
      <c r="B106" s="47">
        <v>42695</v>
      </c>
      <c r="D106" s="7">
        <v>0.20833333333333334</v>
      </c>
      <c r="E106" s="40">
        <f>((B107+D107)-(B106+D106))*24</f>
        <v>6</v>
      </c>
    </row>
    <row r="107" spans="1:6" x14ac:dyDescent="0.3">
      <c r="B107" s="47">
        <v>42695</v>
      </c>
      <c r="D107" s="7">
        <v>0.45833333333333331</v>
      </c>
      <c r="E107" s="42"/>
      <c r="F107">
        <f t="shared" si="2"/>
        <v>3.3333333331975155</v>
      </c>
    </row>
    <row r="108" spans="1:6" x14ac:dyDescent="0.3">
      <c r="A108" s="14" t="s">
        <v>530</v>
      </c>
      <c r="B108" s="47">
        <v>42695</v>
      </c>
      <c r="C108" s="14"/>
      <c r="D108" s="31">
        <v>0.59722222222222221</v>
      </c>
      <c r="E108" s="40">
        <f>((B109+D109)-(B108+D108))*24</f>
        <v>6.9166666666860692</v>
      </c>
    </row>
    <row r="109" spans="1:6" x14ac:dyDescent="0.3">
      <c r="A109" s="20"/>
      <c r="B109" s="47">
        <v>42695</v>
      </c>
      <c r="C109" s="20"/>
      <c r="D109" s="30">
        <v>0.88541666666666663</v>
      </c>
      <c r="E109" s="42"/>
      <c r="F109">
        <f t="shared" si="2"/>
        <v>8.7500000000582077</v>
      </c>
    </row>
    <row r="110" spans="1:6" x14ac:dyDescent="0.3">
      <c r="A110" s="9" t="s">
        <v>13</v>
      </c>
      <c r="B110" s="45">
        <v>42696</v>
      </c>
      <c r="C110" s="14"/>
      <c r="D110" s="13">
        <v>0.25</v>
      </c>
      <c r="E110" s="40">
        <f>((B111+D111)-(B110+D110))*24</f>
        <v>5.0000000000582077</v>
      </c>
    </row>
    <row r="111" spans="1:6" x14ac:dyDescent="0.3">
      <c r="A111" s="20"/>
      <c r="B111" s="45">
        <v>42696</v>
      </c>
      <c r="C111" s="20"/>
      <c r="D111" s="27">
        <v>0.45833333333333331</v>
      </c>
      <c r="E111" s="42"/>
      <c r="F111">
        <f>((B112+D112)-(B111+D111))*24</f>
        <v>1.3333333333139308</v>
      </c>
    </row>
    <row r="112" spans="1:6" x14ac:dyDescent="0.3">
      <c r="A112" s="14" t="s">
        <v>534</v>
      </c>
      <c r="B112" s="45">
        <v>42696</v>
      </c>
      <c r="C112" s="14"/>
      <c r="D112" s="29">
        <v>0.51388888888888895</v>
      </c>
      <c r="E112" s="40">
        <f>((B113+D113)-(B112+D112))*24</f>
        <v>2.7499999998835847</v>
      </c>
    </row>
    <row r="113" spans="1:6" x14ac:dyDescent="0.3">
      <c r="A113" s="20"/>
      <c r="B113" s="45">
        <v>42696</v>
      </c>
      <c r="C113" s="20"/>
      <c r="D113" s="30">
        <v>0.62847222222222221</v>
      </c>
      <c r="E113" s="42"/>
      <c r="F113">
        <f>((B114+D114)-(B113+D113))*24</f>
        <v>0.25000000011641532</v>
      </c>
    </row>
    <row r="114" spans="1:6" x14ac:dyDescent="0.3">
      <c r="A114" s="14" t="s">
        <v>535</v>
      </c>
      <c r="B114" s="45">
        <v>42696</v>
      </c>
      <c r="C114" s="14"/>
      <c r="D114" s="29">
        <v>0.63888888888888895</v>
      </c>
      <c r="E114" s="40">
        <f>((B115+D115)-(B114+D114))*24</f>
        <v>2.6666666666278616</v>
      </c>
    </row>
    <row r="115" spans="1:6" x14ac:dyDescent="0.3">
      <c r="A115" s="20"/>
      <c r="B115" s="45">
        <v>42696</v>
      </c>
      <c r="C115" s="20"/>
      <c r="D115" s="30">
        <v>0.75</v>
      </c>
      <c r="E115" s="42"/>
      <c r="F115">
        <f t="shared" ref="F115:F145" si="3">((B116+D116)-(B115+D115))*24</f>
        <v>9.1666666666860692</v>
      </c>
    </row>
    <row r="116" spans="1:6" x14ac:dyDescent="0.3">
      <c r="A116" s="14" t="s">
        <v>530</v>
      </c>
      <c r="B116" s="47">
        <v>42697</v>
      </c>
      <c r="C116" s="14"/>
      <c r="D116" s="31">
        <v>0.13194444444444445</v>
      </c>
      <c r="E116" s="40">
        <f>((B117+D117)-(B116+D116))*24</f>
        <v>1.5833333332557231</v>
      </c>
    </row>
    <row r="117" spans="1:6" x14ac:dyDescent="0.3">
      <c r="A117" s="20"/>
      <c r="B117" s="47">
        <v>42697</v>
      </c>
      <c r="C117" s="20"/>
      <c r="D117" s="30">
        <v>0.19791666666666666</v>
      </c>
      <c r="E117" s="41"/>
      <c r="F117">
        <f t="shared" si="3"/>
        <v>3.2500000001164153</v>
      </c>
    </row>
    <row r="118" spans="1:6" x14ac:dyDescent="0.3">
      <c r="A118" s="14" t="s">
        <v>190</v>
      </c>
      <c r="B118" s="47">
        <v>42697</v>
      </c>
      <c r="C118" s="14"/>
      <c r="D118" s="31">
        <v>0.33333333333333331</v>
      </c>
      <c r="E118" s="40">
        <f>((B119+D119)-(B118+D118))*24</f>
        <v>3.4999999998835847</v>
      </c>
    </row>
    <row r="119" spans="1:6" x14ac:dyDescent="0.3">
      <c r="A119" s="20"/>
      <c r="B119" s="47">
        <v>42697</v>
      </c>
      <c r="C119" s="20"/>
      <c r="D119" s="30">
        <v>0.47916666666666669</v>
      </c>
      <c r="E119" s="42"/>
      <c r="F119">
        <f t="shared" si="3"/>
        <v>5.0000000000582077</v>
      </c>
    </row>
    <row r="120" spans="1:6" x14ac:dyDescent="0.3">
      <c r="A120" t="s">
        <v>531</v>
      </c>
      <c r="B120" s="47">
        <v>42697</v>
      </c>
      <c r="D120" s="7">
        <v>0.6875</v>
      </c>
      <c r="E120" s="40">
        <f>((B121+D121)-(B120+D120))*24</f>
        <v>4.5</v>
      </c>
    </row>
    <row r="121" spans="1:6" x14ac:dyDescent="0.3">
      <c r="B121" s="47">
        <v>42697</v>
      </c>
      <c r="D121" s="7">
        <v>0.875</v>
      </c>
      <c r="E121" s="42"/>
      <c r="F121">
        <f t="shared" si="3"/>
        <v>12.583333333313931</v>
      </c>
    </row>
    <row r="122" spans="1:6" x14ac:dyDescent="0.3">
      <c r="A122" s="14" t="s">
        <v>532</v>
      </c>
      <c r="B122" s="47">
        <v>42698</v>
      </c>
      <c r="C122" s="14"/>
      <c r="D122" s="31">
        <v>0.39930555555555558</v>
      </c>
      <c r="E122" s="40">
        <f>((B123+D123)-(B122+D122))*24</f>
        <v>4.4166666667442769</v>
      </c>
    </row>
    <row r="123" spans="1:6" x14ac:dyDescent="0.3">
      <c r="A123" s="20"/>
      <c r="B123" s="47">
        <v>42698</v>
      </c>
      <c r="C123" s="20"/>
      <c r="D123" s="30">
        <v>0.58333333333333337</v>
      </c>
      <c r="E123" s="42"/>
      <c r="F123">
        <f t="shared" si="3"/>
        <v>0.99999999994179234</v>
      </c>
    </row>
    <row r="124" spans="1:6" x14ac:dyDescent="0.3">
      <c r="A124" t="s">
        <v>533</v>
      </c>
      <c r="B124" s="47">
        <v>42698</v>
      </c>
      <c r="D124" s="7">
        <v>0.625</v>
      </c>
      <c r="E124" s="40">
        <f>((B125+D125)-(B124+D124))*24</f>
        <v>3.9999999999417923</v>
      </c>
    </row>
    <row r="125" spans="1:6" x14ac:dyDescent="0.3">
      <c r="B125" s="47">
        <v>42698</v>
      </c>
      <c r="D125" s="7">
        <v>0.79166666666666663</v>
      </c>
      <c r="E125" s="41"/>
      <c r="F125">
        <f t="shared" si="3"/>
        <v>12.583333333313931</v>
      </c>
    </row>
    <row r="126" spans="1:6" x14ac:dyDescent="0.3">
      <c r="A126" s="14" t="s">
        <v>531</v>
      </c>
      <c r="B126" s="47">
        <v>42699</v>
      </c>
      <c r="C126" s="14"/>
      <c r="D126" s="31">
        <v>0.31597222222222221</v>
      </c>
      <c r="E126" s="40">
        <f>((B127+D127)-(B126+D126))*24</f>
        <v>4.4166666667442769</v>
      </c>
    </row>
    <row r="127" spans="1:6" x14ac:dyDescent="0.3">
      <c r="A127" s="20"/>
      <c r="B127" s="47">
        <v>42699</v>
      </c>
      <c r="C127" s="20"/>
      <c r="D127" s="30">
        <v>0.5</v>
      </c>
      <c r="E127" s="42"/>
      <c r="F127">
        <f t="shared" si="3"/>
        <v>5.0833333333139308</v>
      </c>
    </row>
    <row r="128" spans="1:6" x14ac:dyDescent="0.3">
      <c r="A128" t="s">
        <v>190</v>
      </c>
      <c r="B128" s="47">
        <v>42699</v>
      </c>
      <c r="D128" s="7">
        <v>0.71180555555555547</v>
      </c>
      <c r="E128" s="43">
        <f>((B129+D129)-(B128+D128))*24</f>
        <v>2.0000000000582077</v>
      </c>
    </row>
    <row r="129" spans="1:6" x14ac:dyDescent="0.3">
      <c r="B129" s="47">
        <v>42699</v>
      </c>
      <c r="D129" s="7">
        <v>0.79513888888888884</v>
      </c>
      <c r="E129" s="44"/>
      <c r="F129">
        <f t="shared" si="3"/>
        <v>10.916666666627862</v>
      </c>
    </row>
    <row r="130" spans="1:6" x14ac:dyDescent="0.3">
      <c r="A130" s="14" t="s">
        <v>13</v>
      </c>
      <c r="B130" s="47">
        <v>42700</v>
      </c>
      <c r="C130" s="14"/>
      <c r="D130" s="31">
        <v>0.25</v>
      </c>
      <c r="E130" s="40">
        <f>((B131+D131)-(B130+D130))*24</f>
        <v>5.0000000000582077</v>
      </c>
    </row>
    <row r="131" spans="1:6" x14ac:dyDescent="0.3">
      <c r="A131" s="20"/>
      <c r="B131" s="47">
        <v>42700</v>
      </c>
      <c r="C131" s="20"/>
      <c r="D131" s="30">
        <v>0.45833333333333331</v>
      </c>
      <c r="E131" s="42"/>
      <c r="F131">
        <f t="shared" si="3"/>
        <v>1.3333333333139308</v>
      </c>
    </row>
    <row r="132" spans="1:6" x14ac:dyDescent="0.3">
      <c r="A132" t="s">
        <v>534</v>
      </c>
      <c r="B132" s="47">
        <v>42700</v>
      </c>
      <c r="D132" s="7">
        <v>0.51388888888888895</v>
      </c>
      <c r="E132" s="40">
        <f>((B133+D133)-(B132+D132))*24</f>
        <v>2.7499999998835847</v>
      </c>
    </row>
    <row r="133" spans="1:6" x14ac:dyDescent="0.3">
      <c r="A133" s="20"/>
      <c r="B133" s="47">
        <v>42700</v>
      </c>
      <c r="C133" s="20"/>
      <c r="D133" s="30">
        <v>0.62847222222222221</v>
      </c>
      <c r="E133" s="42"/>
      <c r="F133">
        <f t="shared" si="3"/>
        <v>0.25000000011641532</v>
      </c>
    </row>
    <row r="134" spans="1:6" x14ac:dyDescent="0.3">
      <c r="A134" t="s">
        <v>535</v>
      </c>
      <c r="B134" s="47">
        <v>42700</v>
      </c>
      <c r="D134" s="7">
        <v>0.63888888888888895</v>
      </c>
      <c r="E134" s="41">
        <f>((B135+D135)-(B134+D134))*24</f>
        <v>2.6666666666278616</v>
      </c>
    </row>
    <row r="135" spans="1:6" x14ac:dyDescent="0.3">
      <c r="B135" s="47">
        <v>42700</v>
      </c>
      <c r="D135" s="7">
        <v>0.75</v>
      </c>
      <c r="E135" s="42"/>
      <c r="F135">
        <f t="shared" si="3"/>
        <v>9.1666666666860692</v>
      </c>
    </row>
    <row r="136" spans="1:6" x14ac:dyDescent="0.3">
      <c r="A136" s="14" t="s">
        <v>530</v>
      </c>
      <c r="B136" s="47">
        <v>42701</v>
      </c>
      <c r="C136" s="14"/>
      <c r="D136" s="31">
        <v>0.13194444444444445</v>
      </c>
      <c r="E136" s="40">
        <f>((B137+D137)-(B136+D136))*24</f>
        <v>4.8333333333721384</v>
      </c>
    </row>
    <row r="137" spans="1:6" x14ac:dyDescent="0.3">
      <c r="A137" s="20"/>
      <c r="B137" s="47">
        <v>42701</v>
      </c>
      <c r="C137" s="20"/>
      <c r="D137" s="30">
        <v>0.33333333333333331</v>
      </c>
      <c r="E137" s="42"/>
      <c r="F137">
        <f t="shared" si="3"/>
        <v>3.3333333331975155</v>
      </c>
    </row>
    <row r="138" spans="1:6" x14ac:dyDescent="0.3">
      <c r="A138" t="s">
        <v>190</v>
      </c>
      <c r="B138" s="47">
        <v>42701</v>
      </c>
      <c r="D138" s="7">
        <v>0.47222222222222227</v>
      </c>
      <c r="E138" s="40">
        <f>((B139+D139)-(B138+D138))*24</f>
        <v>3.6666666667442769</v>
      </c>
    </row>
    <row r="139" spans="1:6" x14ac:dyDescent="0.3">
      <c r="B139" s="47">
        <v>42701</v>
      </c>
      <c r="D139" s="7">
        <v>0.625</v>
      </c>
      <c r="E139" s="42"/>
      <c r="F139">
        <f t="shared" si="3"/>
        <v>5.0000000000582077</v>
      </c>
    </row>
    <row r="140" spans="1:6" x14ac:dyDescent="0.3">
      <c r="A140" s="14" t="s">
        <v>531</v>
      </c>
      <c r="B140" s="47">
        <v>42701</v>
      </c>
      <c r="C140" s="14"/>
      <c r="D140" s="31">
        <v>0.83333333333333337</v>
      </c>
      <c r="E140" s="40">
        <f>((B141+D141)-(B140+D140))*24</f>
        <v>3.9997222220990807</v>
      </c>
    </row>
    <row r="141" spans="1:6" x14ac:dyDescent="0.3">
      <c r="A141" s="20"/>
      <c r="B141" s="47">
        <v>42701</v>
      </c>
      <c r="C141" s="20"/>
      <c r="D141" s="30">
        <v>0.99998842592592585</v>
      </c>
      <c r="E141" s="42"/>
      <c r="F141">
        <f t="shared" si="3"/>
        <v>5.0002777779009193</v>
      </c>
    </row>
    <row r="142" spans="1:6" x14ac:dyDescent="0.3">
      <c r="A142" t="s">
        <v>190</v>
      </c>
      <c r="B142" s="48">
        <v>42702</v>
      </c>
      <c r="D142" s="7">
        <v>0.20833333333333334</v>
      </c>
      <c r="E142" s="40">
        <f>((B143+D143)-(B142+D142))*24</f>
        <v>6</v>
      </c>
    </row>
    <row r="143" spans="1:6" x14ac:dyDescent="0.3">
      <c r="B143" s="48">
        <v>42702</v>
      </c>
      <c r="D143" s="7">
        <v>0.45833333333333331</v>
      </c>
      <c r="E143" s="42"/>
      <c r="F143">
        <f t="shared" si="3"/>
        <v>3.3333333331975155</v>
      </c>
    </row>
    <row r="144" spans="1:6" x14ac:dyDescent="0.3">
      <c r="A144" s="14" t="s">
        <v>530</v>
      </c>
      <c r="B144" s="48">
        <v>42702</v>
      </c>
      <c r="C144" s="14"/>
      <c r="D144" s="31">
        <v>0.59722222222222221</v>
      </c>
      <c r="E144" s="40">
        <f>((B145+D145)-(B144+D144))*24</f>
        <v>6.9166666666860692</v>
      </c>
    </row>
    <row r="145" spans="1:6" x14ac:dyDescent="0.3">
      <c r="A145" s="20"/>
      <c r="B145" s="48">
        <v>42702</v>
      </c>
      <c r="C145" s="20"/>
      <c r="D145" s="30">
        <v>0.88541666666666663</v>
      </c>
      <c r="E145" s="42"/>
      <c r="F145">
        <f t="shared" si="3"/>
        <v>8.7500000000582077</v>
      </c>
    </row>
    <row r="146" spans="1:6" x14ac:dyDescent="0.3">
      <c r="A146" s="9" t="s">
        <v>13</v>
      </c>
      <c r="B146" s="45">
        <v>42703</v>
      </c>
      <c r="C146" s="14"/>
      <c r="D146" s="13">
        <v>0.25</v>
      </c>
      <c r="E146" s="40">
        <f>((B147+D147)-(B146+D146))*24</f>
        <v>5.0000000000582077</v>
      </c>
    </row>
    <row r="147" spans="1:6" x14ac:dyDescent="0.3">
      <c r="A147" s="20"/>
      <c r="B147" s="45">
        <v>42703</v>
      </c>
      <c r="C147" s="20"/>
      <c r="D147" s="27">
        <v>0.45833333333333331</v>
      </c>
      <c r="E147" s="42"/>
      <c r="F147">
        <f>((B148+D148)-(B147+D147))*24</f>
        <v>1.3333333333139308</v>
      </c>
    </row>
    <row r="148" spans="1:6" x14ac:dyDescent="0.3">
      <c r="A148" s="14" t="s">
        <v>534</v>
      </c>
      <c r="B148" s="45">
        <v>42703</v>
      </c>
      <c r="C148" s="14"/>
      <c r="D148" s="29">
        <v>0.51388888888888895</v>
      </c>
      <c r="E148" s="40">
        <f>((B149+D149)-(B148+D148))*24</f>
        <v>2.7499999998835847</v>
      </c>
    </row>
    <row r="149" spans="1:6" x14ac:dyDescent="0.3">
      <c r="A149" s="20"/>
      <c r="B149" s="45">
        <v>42703</v>
      </c>
      <c r="C149" s="20"/>
      <c r="D149" s="30">
        <v>0.62847222222222221</v>
      </c>
      <c r="E149" s="42"/>
      <c r="F149">
        <f>((B150+D150)-(B149+D149))*24</f>
        <v>0.25000000011641532</v>
      </c>
    </row>
    <row r="150" spans="1:6" x14ac:dyDescent="0.3">
      <c r="A150" s="14" t="s">
        <v>535</v>
      </c>
      <c r="B150" s="45">
        <v>42703</v>
      </c>
      <c r="C150" s="14"/>
      <c r="D150" s="29">
        <v>0.63888888888888895</v>
      </c>
      <c r="E150" s="40">
        <f>((B151+D151)-(B150+D150))*24</f>
        <v>2.6666666666278616</v>
      </c>
    </row>
    <row r="151" spans="1:6" x14ac:dyDescent="0.3">
      <c r="A151" s="20"/>
      <c r="B151" s="45">
        <v>42703</v>
      </c>
      <c r="C151" s="20"/>
      <c r="D151" s="30">
        <v>0.75</v>
      </c>
      <c r="E151" s="42"/>
      <c r="F151">
        <f t="shared" ref="F151:F159" si="4">((B152+D152)-(B151+D151))*24</f>
        <v>9.1666666666860692</v>
      </c>
    </row>
    <row r="152" spans="1:6" x14ac:dyDescent="0.3">
      <c r="A152" s="14" t="s">
        <v>530</v>
      </c>
      <c r="B152" s="47">
        <v>42704</v>
      </c>
      <c r="C152" s="14"/>
      <c r="D152" s="31">
        <v>0.13194444444444445</v>
      </c>
      <c r="E152" s="40">
        <f>((B153+D153)-(B152+D152))*24</f>
        <v>1.5833333332557231</v>
      </c>
    </row>
    <row r="153" spans="1:6" x14ac:dyDescent="0.3">
      <c r="A153" s="20"/>
      <c r="B153" s="47">
        <v>42704</v>
      </c>
      <c r="C153" s="20"/>
      <c r="D153" s="30">
        <v>0.19791666666666666</v>
      </c>
      <c r="E153" s="41"/>
      <c r="F153">
        <f t="shared" si="4"/>
        <v>3.2500000001164153</v>
      </c>
    </row>
    <row r="154" spans="1:6" x14ac:dyDescent="0.3">
      <c r="A154" s="14" t="s">
        <v>190</v>
      </c>
      <c r="B154" s="47">
        <v>42704</v>
      </c>
      <c r="C154" s="14"/>
      <c r="D154" s="31">
        <v>0.33333333333333331</v>
      </c>
      <c r="E154" s="40">
        <f>((B155+D155)-(B154+D154))*24</f>
        <v>3.4999999998835847</v>
      </c>
    </row>
    <row r="155" spans="1:6" x14ac:dyDescent="0.3">
      <c r="A155" s="20"/>
      <c r="B155" s="47">
        <v>42704</v>
      </c>
      <c r="C155" s="20"/>
      <c r="D155" s="30">
        <v>0.47916666666666669</v>
      </c>
      <c r="E155" s="42"/>
      <c r="F155">
        <f t="shared" si="4"/>
        <v>5.0000000000582077</v>
      </c>
    </row>
    <row r="156" spans="1:6" x14ac:dyDescent="0.3">
      <c r="A156" t="s">
        <v>531</v>
      </c>
      <c r="B156" s="47">
        <v>42704</v>
      </c>
      <c r="D156" s="7">
        <v>0.6875</v>
      </c>
      <c r="E156" s="40">
        <f>((B157+D157)-(B156+D156))*24</f>
        <v>4.5</v>
      </c>
    </row>
    <row r="157" spans="1:6" x14ac:dyDescent="0.3">
      <c r="B157" s="47">
        <v>42704</v>
      </c>
      <c r="D157" s="7">
        <v>0.875</v>
      </c>
      <c r="E157" s="42"/>
      <c r="F157">
        <f t="shared" si="4"/>
        <v>12.583333333313931</v>
      </c>
    </row>
    <row r="158" spans="1:6" x14ac:dyDescent="0.3">
      <c r="A158" s="14" t="s">
        <v>532</v>
      </c>
      <c r="B158" s="47">
        <v>42705</v>
      </c>
      <c r="C158" s="14"/>
      <c r="D158" s="31">
        <v>0.39930555555555558</v>
      </c>
      <c r="E158" s="40">
        <f>((B159+D159)-(B158+D158))*24</f>
        <v>4.4166666667442769</v>
      </c>
    </row>
    <row r="159" spans="1:6" x14ac:dyDescent="0.3">
      <c r="A159" s="20"/>
      <c r="B159" s="47">
        <v>42705</v>
      </c>
      <c r="C159" s="20"/>
      <c r="D159" s="30">
        <v>0.58333333333333337</v>
      </c>
      <c r="E159" s="42"/>
      <c r="F159">
        <f t="shared" si="4"/>
        <v>0.99999999994179234</v>
      </c>
    </row>
    <row r="160" spans="1:6" x14ac:dyDescent="0.3">
      <c r="A160" t="s">
        <v>533</v>
      </c>
      <c r="B160" s="47">
        <v>42705</v>
      </c>
      <c r="D160" s="7">
        <v>0.625</v>
      </c>
      <c r="E160" s="40">
        <f>((B161+D161)-(B160+D160))*24</f>
        <v>3.9999999999417923</v>
      </c>
    </row>
    <row r="161" spans="1:5" x14ac:dyDescent="0.3">
      <c r="A161" s="20"/>
      <c r="B161" s="52">
        <v>42705</v>
      </c>
      <c r="C161" s="20"/>
      <c r="D161" s="30">
        <v>0.79166666666666663</v>
      </c>
      <c r="E161" s="42"/>
    </row>
    <row r="163" spans="1:5" x14ac:dyDescent="0.3">
      <c r="A163" s="32" t="s">
        <v>543</v>
      </c>
      <c r="B163">
        <f>((B161+D161)-(B2+D2))*24</f>
        <v>732.99999999994179</v>
      </c>
      <c r="D163" s="32" t="s">
        <v>542</v>
      </c>
      <c r="E163" s="33">
        <f>SUM(E2:E160)</f>
        <v>311.08222222106997</v>
      </c>
    </row>
    <row r="164" spans="1:5" x14ac:dyDescent="0.3">
      <c r="D164" s="32" t="s">
        <v>541</v>
      </c>
      <c r="E164" s="33">
        <f>B163-E163</f>
        <v>421.91777777887182</v>
      </c>
    </row>
  </sheetData>
  <mergeCells count="1">
    <mergeCell ref="C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MV Amalie Nov14</vt:lpstr>
      <vt:lpstr>MV Susanne Theresa Nov14</vt:lpstr>
      <vt:lpstr>MV Lelie Feb-Mar16</vt:lpstr>
      <vt:lpstr>MV Hannah Kristina (modellert)</vt:lpstr>
    </vt:vector>
  </TitlesOfParts>
  <Company>Kuehne+Nagel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jennyanne.lie</dc:creator>
  <cp:lastModifiedBy>Eirik Moen</cp:lastModifiedBy>
  <cp:lastPrinted>2015-02-16T12:04:32Z</cp:lastPrinted>
  <dcterms:created xsi:type="dcterms:W3CDTF">2014-11-11T10:05:58Z</dcterms:created>
  <dcterms:modified xsi:type="dcterms:W3CDTF">2016-06-14T22:40:26Z</dcterms:modified>
</cp:coreProperties>
</file>